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7\2.INF-FINANCIERA-TRIM\1.1ERTRIM-2017\ASEG-1\IMPRESOS\"/>
    </mc:Choice>
  </mc:AlternateContent>
  <bookViews>
    <workbookView xWindow="0" yWindow="0" windowWidth="20490" windowHeight="7875" firstSheet="1" activeTab="1"/>
  </bookViews>
  <sheets>
    <sheet name="Hoja1" sheetId="5" state="hidden" r:id="rId1"/>
    <sheet name="F6a" sheetId="1" r:id="rId2"/>
    <sheet name="F6b" sheetId="2" r:id="rId3"/>
    <sheet name="F6c" sheetId="3" r:id="rId4"/>
    <sheet name="F6d" sheetId="4" r:id="rId5"/>
  </sheets>
  <definedNames>
    <definedName name="_xlnm._FilterDatabase" localSheetId="1" hidden="1">F6a!$A$3:$G$155</definedName>
    <definedName name="_xlnm._FilterDatabase" localSheetId="2" hidden="1">F6b!$A$3:$G$35</definedName>
    <definedName name="_xlnm._FilterDatabase" localSheetId="3" hidden="1">F6c!$A$3:$G$79</definedName>
    <definedName name="_xlnm._FilterDatabase" localSheetId="4" hidden="1">F6d!$A$3:$G$27</definedName>
    <definedName name="_xlnm.Print_Titles" localSheetId="1">F6a!$1:$3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2" i="1" l="1"/>
  <c r="G151" i="1"/>
  <c r="G150" i="1"/>
  <c r="G149" i="1"/>
  <c r="G148" i="1"/>
  <c r="G145" i="1"/>
  <c r="F145" i="1"/>
  <c r="E145" i="1"/>
  <c r="D145" i="1"/>
  <c r="C145" i="1"/>
  <c r="B145" i="1"/>
  <c r="G143" i="1"/>
  <c r="G142" i="1"/>
  <c r="G141" i="1"/>
  <c r="F141" i="1"/>
  <c r="E141" i="1"/>
  <c r="D141" i="1"/>
  <c r="C141" i="1"/>
  <c r="C79" i="1" s="1"/>
  <c r="B141" i="1"/>
  <c r="G139" i="1"/>
  <c r="G138" i="1"/>
  <c r="G137" i="1"/>
  <c r="G136" i="1"/>
  <c r="G135" i="1"/>
  <c r="G134" i="1"/>
  <c r="G133" i="1"/>
  <c r="F132" i="1"/>
  <c r="E132" i="1"/>
  <c r="D132" i="1"/>
  <c r="G132" i="1" s="1"/>
  <c r="C132" i="1"/>
  <c r="B132" i="1"/>
  <c r="G128" i="1"/>
  <c r="F128" i="1"/>
  <c r="E128" i="1"/>
  <c r="D128" i="1"/>
  <c r="C128" i="1"/>
  <c r="B128" i="1"/>
  <c r="F118" i="1"/>
  <c r="E118" i="1"/>
  <c r="D118" i="1"/>
  <c r="G118" i="1" s="1"/>
  <c r="C118" i="1"/>
  <c r="B118" i="1"/>
  <c r="G108" i="1"/>
  <c r="F108" i="1"/>
  <c r="E108" i="1"/>
  <c r="D108" i="1"/>
  <c r="C108" i="1"/>
  <c r="B108" i="1"/>
  <c r="F98" i="1"/>
  <c r="E98" i="1"/>
  <c r="D98" i="1"/>
  <c r="G98" i="1" s="1"/>
  <c r="C98" i="1"/>
  <c r="B98" i="1"/>
  <c r="G88" i="1"/>
  <c r="F88" i="1"/>
  <c r="E88" i="1"/>
  <c r="D88" i="1"/>
  <c r="C88" i="1"/>
  <c r="B88" i="1"/>
  <c r="G80" i="1"/>
  <c r="F80" i="1"/>
  <c r="E80" i="1"/>
  <c r="E79" i="1" s="1"/>
  <c r="D80" i="1"/>
  <c r="D79" i="1" s="1"/>
  <c r="C80" i="1"/>
  <c r="B80" i="1"/>
  <c r="F79" i="1"/>
  <c r="B79" i="1"/>
  <c r="F70" i="1"/>
  <c r="E70" i="1"/>
  <c r="D70" i="1"/>
  <c r="G70" i="1" s="1"/>
  <c r="C70" i="1"/>
  <c r="B70" i="1"/>
  <c r="G68" i="1"/>
  <c r="G67" i="1"/>
  <c r="F66" i="1"/>
  <c r="E66" i="1"/>
  <c r="D66" i="1"/>
  <c r="G66" i="1" s="1"/>
  <c r="C66" i="1"/>
  <c r="B66" i="1"/>
  <c r="G64" i="1"/>
  <c r="G63" i="1"/>
  <c r="G62" i="1"/>
  <c r="G61" i="1"/>
  <c r="G60" i="1"/>
  <c r="G59" i="1"/>
  <c r="G58" i="1"/>
  <c r="F57" i="1"/>
  <c r="E57" i="1"/>
  <c r="G57" i="1" s="1"/>
  <c r="D57" i="1"/>
  <c r="C57" i="1"/>
  <c r="B57" i="1"/>
  <c r="G53" i="1"/>
  <c r="F53" i="1"/>
  <c r="E53" i="1"/>
  <c r="D53" i="1"/>
  <c r="C53" i="1"/>
  <c r="B53" i="1"/>
  <c r="F43" i="1"/>
  <c r="E43" i="1"/>
  <c r="G43" i="1" s="1"/>
  <c r="D43" i="1"/>
  <c r="C43" i="1"/>
  <c r="B43" i="1"/>
  <c r="G33" i="1"/>
  <c r="F33" i="1"/>
  <c r="E33" i="1"/>
  <c r="D33" i="1"/>
  <c r="C33" i="1"/>
  <c r="B33" i="1"/>
  <c r="F23" i="1"/>
  <c r="E23" i="1"/>
  <c r="G23" i="1" s="1"/>
  <c r="D23" i="1"/>
  <c r="C23" i="1"/>
  <c r="B23" i="1"/>
  <c r="G13" i="1"/>
  <c r="F13" i="1"/>
  <c r="E13" i="1"/>
  <c r="D13" i="1"/>
  <c r="C13" i="1"/>
  <c r="B13" i="1"/>
  <c r="G5" i="1"/>
  <c r="F5" i="1"/>
  <c r="F4" i="1" s="1"/>
  <c r="F154" i="1" s="1"/>
  <c r="E5" i="1"/>
  <c r="E4" i="1" s="1"/>
  <c r="E154" i="1" s="1"/>
  <c r="D5" i="1"/>
  <c r="C5" i="1"/>
  <c r="B5" i="1"/>
  <c r="B4" i="1" s="1"/>
  <c r="B154" i="1" s="1"/>
  <c r="C4" i="1"/>
  <c r="C154" i="1" s="1"/>
  <c r="G47" i="2"/>
  <c r="G46" i="2"/>
  <c r="G45" i="2"/>
  <c r="G44" i="2"/>
  <c r="G43" i="2"/>
  <c r="G42" i="2"/>
  <c r="G41" i="2"/>
  <c r="G40" i="2"/>
  <c r="G39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77" i="3"/>
  <c r="G76" i="3"/>
  <c r="G74" i="3"/>
  <c r="F73" i="3"/>
  <c r="E73" i="3"/>
  <c r="G73" i="3" s="1"/>
  <c r="D73" i="3"/>
  <c r="C73" i="3"/>
  <c r="B73" i="3"/>
  <c r="G71" i="3"/>
  <c r="G70" i="3"/>
  <c r="G63" i="3"/>
  <c r="G62" i="3"/>
  <c r="F62" i="3"/>
  <c r="E62" i="3"/>
  <c r="D62" i="3"/>
  <c r="C62" i="3"/>
  <c r="B62" i="3"/>
  <c r="G60" i="3"/>
  <c r="G57" i="3"/>
  <c r="G55" i="3"/>
  <c r="G54" i="3"/>
  <c r="F53" i="3"/>
  <c r="E53" i="3"/>
  <c r="D53" i="3"/>
  <c r="G53" i="3" s="1"/>
  <c r="C53" i="3"/>
  <c r="B53" i="3"/>
  <c r="G51" i="3"/>
  <c r="G50" i="3"/>
  <c r="G48" i="3"/>
  <c r="G47" i="3"/>
  <c r="G46" i="3"/>
  <c r="G45" i="3"/>
  <c r="G44" i="3"/>
  <c r="F43" i="3"/>
  <c r="F42" i="3" s="1"/>
  <c r="E43" i="3"/>
  <c r="G43" i="3" s="1"/>
  <c r="D43" i="3"/>
  <c r="C43" i="3"/>
  <c r="B43" i="3"/>
  <c r="B42" i="3" s="1"/>
  <c r="C42" i="3"/>
  <c r="G37" i="3"/>
  <c r="G36" i="3"/>
  <c r="F36" i="3"/>
  <c r="E36" i="3"/>
  <c r="D36" i="3"/>
  <c r="C36" i="3"/>
  <c r="B36" i="3"/>
  <c r="G32" i="3"/>
  <c r="G27" i="3"/>
  <c r="G26" i="3"/>
  <c r="G25" i="3"/>
  <c r="F25" i="3"/>
  <c r="E25" i="3"/>
  <c r="D25" i="3"/>
  <c r="C25" i="3"/>
  <c r="B25" i="3"/>
  <c r="G23" i="3"/>
  <c r="G22" i="3"/>
  <c r="G21" i="3"/>
  <c r="G20" i="3"/>
  <c r="G19" i="3"/>
  <c r="G18" i="3"/>
  <c r="G17" i="3"/>
  <c r="F16" i="3"/>
  <c r="E16" i="3"/>
  <c r="D16" i="3"/>
  <c r="G16" i="3" s="1"/>
  <c r="C16" i="3"/>
  <c r="B16" i="3"/>
  <c r="G14" i="3"/>
  <c r="G13" i="3"/>
  <c r="G12" i="3"/>
  <c r="G11" i="3"/>
  <c r="G10" i="3"/>
  <c r="G9" i="3"/>
  <c r="G6" i="3" s="1"/>
  <c r="G5" i="3" s="1"/>
  <c r="G8" i="3"/>
  <c r="G7" i="3"/>
  <c r="F6" i="3"/>
  <c r="F5" i="3" s="1"/>
  <c r="F79" i="3" s="1"/>
  <c r="E6" i="3"/>
  <c r="D6" i="3"/>
  <c r="C6" i="3"/>
  <c r="C5" i="3" s="1"/>
  <c r="C79" i="3" s="1"/>
  <c r="B6" i="3"/>
  <c r="B5" i="3" s="1"/>
  <c r="B79" i="3" s="1"/>
  <c r="E5" i="3"/>
  <c r="D5" i="3"/>
  <c r="G25" i="4"/>
  <c r="G24" i="4"/>
  <c r="G23" i="4"/>
  <c r="F23" i="4"/>
  <c r="E23" i="4"/>
  <c r="D23" i="4"/>
  <c r="C23" i="4"/>
  <c r="B23" i="4"/>
  <c r="G22" i="4"/>
  <c r="C22" i="4"/>
  <c r="G21" i="4"/>
  <c r="G20" i="4"/>
  <c r="C20" i="4"/>
  <c r="F19" i="4"/>
  <c r="F17" i="4" s="1"/>
  <c r="F16" i="4" s="1"/>
  <c r="E19" i="4"/>
  <c r="G19" i="4" s="1"/>
  <c r="D19" i="4"/>
  <c r="C19" i="4"/>
  <c r="B19" i="4"/>
  <c r="B17" i="4" s="1"/>
  <c r="B16" i="4" s="1"/>
  <c r="G18" i="4"/>
  <c r="D17" i="4"/>
  <c r="F14" i="4"/>
  <c r="E14" i="4"/>
  <c r="G14" i="4" s="1"/>
  <c r="C14" i="4"/>
  <c r="G13" i="4"/>
  <c r="G12" i="4"/>
  <c r="G11" i="4"/>
  <c r="F11" i="4"/>
  <c r="E11" i="4"/>
  <c r="D11" i="4"/>
  <c r="C11" i="4"/>
  <c r="B11" i="4"/>
  <c r="G10" i="4"/>
  <c r="C10" i="4"/>
  <c r="G9" i="4"/>
  <c r="C9" i="4"/>
  <c r="C7" i="4" s="1"/>
  <c r="G8" i="4"/>
  <c r="C8" i="4"/>
  <c r="G7" i="4"/>
  <c r="F7" i="4"/>
  <c r="F5" i="4" s="1"/>
  <c r="F4" i="4" s="1"/>
  <c r="E7" i="4"/>
  <c r="D7" i="4"/>
  <c r="D5" i="4" s="1"/>
  <c r="B7" i="4"/>
  <c r="B5" i="4" s="1"/>
  <c r="B4" i="4" s="1"/>
  <c r="B27" i="4" s="1"/>
  <c r="G6" i="4"/>
  <c r="E5" i="4"/>
  <c r="E4" i="4" s="1"/>
  <c r="G79" i="1" l="1"/>
  <c r="G4" i="1"/>
  <c r="G154" i="1" s="1"/>
  <c r="D4" i="1"/>
  <c r="D154" i="1" s="1"/>
  <c r="E79" i="3"/>
  <c r="D42" i="3"/>
  <c r="G42" i="3" s="1"/>
  <c r="G79" i="3" s="1"/>
  <c r="E42" i="3"/>
  <c r="G5" i="4"/>
  <c r="G4" i="4" s="1"/>
  <c r="C5" i="4"/>
  <c r="C4" i="4" s="1"/>
  <c r="C27" i="4" s="1"/>
  <c r="D4" i="4"/>
  <c r="E27" i="4"/>
  <c r="G17" i="4"/>
  <c r="G16" i="4" s="1"/>
  <c r="F27" i="4"/>
  <c r="E17" i="4"/>
  <c r="E16" i="4" s="1"/>
  <c r="D16" i="4"/>
  <c r="C17" i="4"/>
  <c r="C16" i="4" s="1"/>
  <c r="D79" i="3" l="1"/>
  <c r="G27" i="4"/>
  <c r="D27" i="4"/>
  <c r="G5" i="2" l="1"/>
  <c r="F5" i="2"/>
  <c r="E5" i="2"/>
  <c r="D5" i="2"/>
  <c r="C5" i="2"/>
  <c r="B5" i="2"/>
  <c r="F38" i="2" l="1"/>
  <c r="F49" i="2" s="1"/>
  <c r="E38" i="2"/>
  <c r="D38" i="2"/>
  <c r="D49" i="2" s="1"/>
  <c r="C38" i="2"/>
  <c r="C49" i="2" s="1"/>
  <c r="B38" i="2"/>
  <c r="B49" i="2" s="1"/>
  <c r="E49" i="2"/>
  <c r="G38" i="2" l="1"/>
  <c r="G49" i="2" l="1"/>
</calcChain>
</file>

<file path=xl/sharedStrings.xml><?xml version="1.0" encoding="utf-8"?>
<sst xmlns="http://schemas.openxmlformats.org/spreadsheetml/2006/main" count="320" uniqueCount="184">
  <si>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</si>
  <si>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</si>
  <si>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</si>
  <si>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</si>
  <si>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</si>
  <si>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</si>
  <si>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</si>
  <si>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</si>
  <si>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</si>
  <si>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</si>
  <si>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</si>
  <si>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</si>
  <si>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</si>
  <si>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</si>
  <si>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</si>
  <si>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</si>
  <si>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</si>
  <si>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</si>
  <si>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</si>
  <si>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</si>
  <si>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</si>
  <si>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</si>
  <si>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</si>
  <si>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</si>
  <si>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</si>
  <si>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</si>
  <si>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</si>
  <si>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</si>
  <si>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</si>
  <si>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</si>
  <si>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</si>
  <si>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</si>
  <si>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</si>
  <si>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</si>
  <si>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</si>
  <si>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</si>
  <si>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</si>
  <si>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</si>
  <si>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</si>
  <si>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</si>
  <si>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</si>
  <si>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</si>
  <si>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</si>
  <si>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</si>
  <si>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</si>
  <si>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</si>
  <si>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</si>
  <si>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</si>
  <si>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</si>
  <si>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</si>
  <si>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</si>
  <si>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</si>
  <si>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</si>
  <si>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</si>
  <si>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</si>
  <si>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</si>
  <si>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</si>
  <si>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</si>
  <si>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</si>
  <si>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</si>
  <si>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</si>
  <si>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</si>
  <si>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</si>
  <si>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</si>
  <si>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</si>
  <si>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</si>
  <si>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</si>
  <si>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</si>
  <si>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</si>
  <si>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</si>
  <si>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</si>
  <si>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</si>
  <si>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</si>
  <si>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</si>
  <si>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</si>
  <si>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</si>
  <si>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</si>
  <si>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</si>
  <si>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</si>
  <si>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</si>
  <si>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</si>
  <si>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</si>
  <si>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</si>
  <si>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</si>
  <si>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</si>
  <si>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</si>
  <si>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</si>
  <si>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</si>
  <si>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</si>
  <si>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</si>
  <si>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</si>
  <si>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</si>
  <si>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</si>
  <si>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</si>
  <si>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</si>
  <si>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</si>
  <si>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</si>
  <si>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</si>
  <si>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</si>
  <si>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</si>
  <si>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</si>
  <si>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</si>
  <si>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</si>
  <si>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</si>
  <si>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</si>
  <si>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</si>
  <si>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</si>
  <si>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</si>
  <si>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</si>
  <si>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</si>
  <si>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</si>
  <si>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</si>
  <si>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</si>
  <si>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</si>
  <si>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</si>
  <si>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</si>
  <si>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</si>
  <si>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</si>
  <si>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</si>
  <si>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</si>
  <si>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</si>
  <si>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</si>
  <si>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</si>
  <si>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</si>
  <si>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</si>
  <si>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</si>
  <si>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</si>
  <si>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</si>
  <si>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</si>
  <si>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</si>
  <si>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</si>
  <si>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</si>
  <si>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</si>
  <si>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</si>
  <si>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</si>
  <si>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</si>
  <si>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</si>
  <si>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</si>
  <si>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</si>
  <si>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</si>
  <si>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</si>
  <si>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 xml:space="preserve">    31111-0201  DESARROLLO ECONOMICO</t>
  </si>
  <si>
    <t xml:space="preserve">    31111-0301  OBRAS PUBLICAS</t>
  </si>
  <si>
    <t xml:space="preserve">    31111-0701  DESARROLLO SOCIAL</t>
  </si>
  <si>
    <t xml:space="preserve">    31111-0801  CASA DE LA CULTURA</t>
  </si>
  <si>
    <t xml:space="preserve">    31111-1401  SEGURIDAD PUBLICA</t>
  </si>
  <si>
    <t xml:space="preserve">    31111-1701  TRANS Y TRANSP MPAL</t>
  </si>
  <si>
    <t xml:space="preserve">    31111-1801  PROTECCION CIVIL</t>
  </si>
  <si>
    <t xml:space="preserve">    31111-2101  TESORERIA MUNICIPAL</t>
  </si>
  <si>
    <t xml:space="preserve">    31111-2301  SERVICIOS MUNICIPALES</t>
  </si>
  <si>
    <t>MUNICIPIO DE COMONFORT, GUANAJUATO
Estado Analítico del Ejercicio del Presupuesto de Egresos Detallado - LDF
Clasificación Administrativa
Del 1 de Enero al 31 de Marzo de 2017
(PESOS)</t>
  </si>
  <si>
    <t>MUNICIPIO DE COMONFORT, GUANAJUATO
Estado Analítico del Ejercicio del Presupuesto de Egresos Detallado - LDF
Clasificación Funcional (Finalidad y Función)
Del 1 de Enero al 31 de Marzo de 2017
(PESOS)</t>
  </si>
  <si>
    <t>MUNICIPIO DE COMONFORT, GUANAJUATO
Estado Analítico del Ejercicio del Presupuesto de Egresos Detallado - LDF
Clasificación de Servicios Personales por Categoría
Del 1 de Enero al 31 de Marzo de 2017
(PESOS)</t>
  </si>
  <si>
    <t>MUNICIPIO DE COMONFORT, GUANAJUATO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- LDF
Clasificación por Objeto del Gasto (Capítulo y Concepto)
Del 1 de Enero al 31 de Marzo de 2017
(PESOS)</t>
  </si>
  <si>
    <t>31111-0101  AYUNTAMIENTO</t>
  </si>
  <si>
    <t>31111-0201  DESARROLLO ECONOMICO</t>
  </si>
  <si>
    <t>31111-0301  OBRAS PUBLICAS</t>
  </si>
  <si>
    <t>31111-0302  DIRECCION DE PLANEACION</t>
  </si>
  <si>
    <t>31111-0402  DIREC DES URBANO</t>
  </si>
  <si>
    <t>31111-0501  COORD ECOLOGIA</t>
  </si>
  <si>
    <t>31111-0601  DIRECCIÓN DE CATASTRO</t>
  </si>
  <si>
    <t>31111-0701  DESARROLLO SOCIAL</t>
  </si>
  <si>
    <t>31111-0702  COORD MPAL ATENC MUJ</t>
  </si>
  <si>
    <t>31111-0801  CASA DE LA CULTURA</t>
  </si>
  <si>
    <t>31111-0901  COORD EDUCACION</t>
  </si>
  <si>
    <t>31111-1001  DIR COM MPAL DEPORTE</t>
  </si>
  <si>
    <t>31111-1101  COORD AT´N JUVENTUD</t>
  </si>
  <si>
    <t>31111-1201  COORDINACIÓN DE SALUD</t>
  </si>
  <si>
    <t>31111-1301  SRIA AYUNTAMIENTO</t>
  </si>
  <si>
    <t>31111-1401  SEGURIDAD PUBLICA</t>
  </si>
  <si>
    <t>31111-1501  FISCALIZACION</t>
  </si>
  <si>
    <t>31111-1601  COORDINACION JURIDICA</t>
  </si>
  <si>
    <t>31111-1701  TRANS Y TRANSP MPAL</t>
  </si>
  <si>
    <t>31111-1801  PROTECCION CIVIL</t>
  </si>
  <si>
    <t>31111-1901  SRIA PARTICULAR</t>
  </si>
  <si>
    <t>31111-2001  COORD COMUNICACION</t>
  </si>
  <si>
    <t>31111-2101  TESORERIA MUNICIPAL</t>
  </si>
  <si>
    <t>31111-2201  OFICIALIA MAYOR</t>
  </si>
  <si>
    <t>31111-2301  SERVICIOS MUNICIPALES</t>
  </si>
  <si>
    <t>31111-2401  CONTRALORIA MUNICIPAL</t>
  </si>
  <si>
    <t>31111-2501  INFORMATICA</t>
  </si>
  <si>
    <t>31111-2601  UNID ACC INFORMACION</t>
  </si>
  <si>
    <t>31120-8101  JAPAC</t>
  </si>
  <si>
    <t>31120-8201 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</si>
</sst>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>
    <font>
      <sz val="10"/>
      <color theme="1"/>
      <name val="Times New Roman"/>
      <family val="2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left" vertical="center" indent="1"/>
    </xf>
    <xf numFmtId="4" fontId="2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indent="1"/>
    </xf>
    <xf numFmtId="4" fontId="2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indent="2"/>
    </xf>
    <xf numFmtId="0" fontId="4" fillId="0" borderId="7" xfId="0" applyFont="1" applyBorder="1" applyAlignment="1">
      <alignment horizontal="left" vertical="center" indent="1"/>
    </xf>
    <xf numFmtId="4" fontId="4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2"/>
    </xf>
    <xf numFmtId="4" fontId="5" fillId="0" borderId="7" xfId="0" applyNumberFormat="1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4" fontId="5" fillId="0" borderId="6" xfId="0" applyNumberFormat="1" applyFont="1" applyBorder="1" applyAlignment="1">
      <alignment vertical="center"/>
    </xf>
    <xf numFmtId="0" fontId="5" fillId="0" borderId="0" xfId="0" applyFont="1"/>
    <xf numFmtId="0" fontId="4" fillId="0" borderId="4" xfId="0" applyFont="1" applyBorder="1" applyAlignment="1">
      <alignment horizontal="justify" vertical="center" wrapText="1"/>
    </xf>
    <xf numFmtId="4" fontId="5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justify" vertical="center"/>
    </xf>
    <xf numFmtId="4" fontId="4" fillId="0" borderId="6" xfId="0" applyNumberFormat="1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/>
    </xf>
    <xf numFmtId="0" fontId="5" fillId="0" borderId="0" xfId="1" applyProtection="1">
      <protection locked="0"/>
    </xf>
    <xf numFmtId="0" fontId="5" fillId="0" borderId="0" xfId="1"/>
    <xf numFmtId="0" fontId="6" fillId="0" borderId="0" xfId="1" applyFont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30079</xdr:colOff>
      <xdr:row>0</xdr:row>
      <xdr:rowOff>40105</xdr:rowOff>
    </xdr:from>
    <xdr:to>
      <xdr:col>0</xdr:col>
      <xdr:colOff>1325479</xdr:colOff>
      <xdr:row>0</xdr:row>
      <xdr:rowOff>792078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79" y="40105"/>
          <a:ext cx="1295400" cy="75197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491290</xdr:colOff>
      <xdr:row>0</xdr:row>
      <xdr:rowOff>40106</xdr:rowOff>
    </xdr:from>
    <xdr:to>
      <xdr:col>6</xdr:col>
      <xdr:colOff>928939</xdr:colOff>
      <xdr:row>0</xdr:row>
      <xdr:rowOff>792079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5027" y="40106"/>
          <a:ext cx="1400175" cy="751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1314450</xdr:colOff>
      <xdr:row>0</xdr:row>
      <xdr:rowOff>676275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29540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28576</xdr:rowOff>
    </xdr:from>
    <xdr:to>
      <xdr:col>6</xdr:col>
      <xdr:colOff>942975</xdr:colOff>
      <xdr:row>0</xdr:row>
      <xdr:rowOff>676276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8576"/>
          <a:ext cx="14001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623661</xdr:colOff>
      <xdr:row>0</xdr:row>
      <xdr:rowOff>36851</xdr:rowOff>
    </xdr:from>
    <xdr:to>
      <xdr:col>6</xdr:col>
      <xdr:colOff>1003301</xdr:colOff>
      <xdr:row>0</xdr:row>
      <xdr:rowOff>714375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4777" y="36851"/>
          <a:ext cx="1400176" cy="677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17009</xdr:colOff>
      <xdr:row>0</xdr:row>
      <xdr:rowOff>25514</xdr:rowOff>
    </xdr:from>
    <xdr:to>
      <xdr:col>0</xdr:col>
      <xdr:colOff>1312409</xdr:colOff>
      <xdr:row>0</xdr:row>
      <xdr:rowOff>739888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9" y="25514"/>
          <a:ext cx="1295400" cy="71437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1323975</xdr:colOff>
      <xdr:row>0</xdr:row>
      <xdr:rowOff>771525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295400" cy="7429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28574</xdr:rowOff>
    </xdr:from>
    <xdr:to>
      <xdr:col>6</xdr:col>
      <xdr:colOff>942976</xdr:colOff>
      <xdr:row>0</xdr:row>
      <xdr:rowOff>761999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28574"/>
          <a:ext cx="140017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31"/>
  </cols>
  <sheetData>
    <row r="1" spans="1:2">
      <c r="A1" s="30"/>
      <c r="B1" s="30"/>
    </row>
    <row r="2020" spans="1:1">
      <c r="A2020" s="32" t="s">
        <v>140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zoomScale="98" zoomScaleNormal="98" workbookViewId="0">
      <selection activeCell="B4" sqref="B4:G155"/>
    </sheetView>
  </sheetViews>
  <sheetFormatPr baseColWidth="10" defaultRowHeight="12.75"/>
  <cols>
    <col min="1" max="1" width="90.83203125" style="1" customWidth="1"/>
    <col min="2" max="7" width="16.83203125" style="1" customWidth="1"/>
    <col min="8" max="16384" width="12" style="1"/>
  </cols>
  <sheetData>
    <row r="1" spans="1:7" ht="64.5" customHeight="1">
      <c r="A1" s="45" t="s">
        <v>153</v>
      </c>
      <c r="B1" s="46"/>
      <c r="C1" s="46"/>
      <c r="D1" s="46"/>
      <c r="E1" s="46"/>
      <c r="F1" s="46"/>
      <c r="G1" s="47"/>
    </row>
    <row r="2" spans="1:7">
      <c r="A2" s="33"/>
      <c r="B2" s="48" t="s">
        <v>0</v>
      </c>
      <c r="C2" s="48"/>
      <c r="D2" s="48"/>
      <c r="E2" s="48"/>
      <c r="F2" s="48"/>
      <c r="G2" s="33"/>
    </row>
    <row r="3" spans="1:7" ht="22.5">
      <c r="A3" s="34" t="s">
        <v>1</v>
      </c>
      <c r="B3" s="35" t="s">
        <v>2</v>
      </c>
      <c r="C3" s="36" t="s">
        <v>3</v>
      </c>
      <c r="D3" s="35" t="s">
        <v>4</v>
      </c>
      <c r="E3" s="35" t="s">
        <v>5</v>
      </c>
      <c r="F3" s="35" t="s">
        <v>6</v>
      </c>
      <c r="G3" s="34" t="s">
        <v>7</v>
      </c>
    </row>
    <row r="4" spans="1:7">
      <c r="A4" s="2" t="s">
        <v>8</v>
      </c>
      <c r="B4" s="3">
        <f>B5+B13+B23+B33+B43+B53+B57+B66+B70</f>
        <v>151118219.41000003</v>
      </c>
      <c r="C4" s="3">
        <f t="shared" ref="C4:G4" si="0">C5+C13+C23+C33+C43+C53+C57+C66+C70</f>
        <v>-2370349.5500000012</v>
      </c>
      <c r="D4" s="3">
        <f t="shared" si="0"/>
        <v>148747869.86000001</v>
      </c>
      <c r="E4" s="3">
        <f t="shared" si="0"/>
        <v>27344719.270000003</v>
      </c>
      <c r="F4" s="3">
        <f t="shared" si="0"/>
        <v>26768855.450000003</v>
      </c>
      <c r="G4" s="3">
        <f t="shared" si="0"/>
        <v>121403150.59</v>
      </c>
    </row>
    <row r="5" spans="1:7">
      <c r="A5" s="4" t="s">
        <v>9</v>
      </c>
      <c r="B5" s="5">
        <f>SUM(B6:B12)</f>
        <v>67364012.030000001</v>
      </c>
      <c r="C5" s="5">
        <f t="shared" ref="C5:G5" si="1">SUM(C6:C12)</f>
        <v>3277259.0099999974</v>
      </c>
      <c r="D5" s="5">
        <f t="shared" si="1"/>
        <v>70641271.040000007</v>
      </c>
      <c r="E5" s="5">
        <f t="shared" si="1"/>
        <v>12662643.609999999</v>
      </c>
      <c r="F5" s="5">
        <f t="shared" si="1"/>
        <v>12662643.609999999</v>
      </c>
      <c r="G5" s="5">
        <f t="shared" si="1"/>
        <v>57978627.429999992</v>
      </c>
    </row>
    <row r="6" spans="1:7">
      <c r="A6" s="6" t="s">
        <v>10</v>
      </c>
      <c r="B6" s="44">
        <v>25822767.010000002</v>
      </c>
      <c r="C6" s="44">
        <v>1933845.0399999991</v>
      </c>
      <c r="D6" s="44">
        <v>27756612.050000001</v>
      </c>
      <c r="E6" s="44">
        <v>5190433.3</v>
      </c>
      <c r="F6" s="44">
        <v>5190433.3</v>
      </c>
      <c r="G6" s="44">
        <v>22566178.75</v>
      </c>
    </row>
    <row r="7" spans="1:7">
      <c r="A7" s="6" t="s">
        <v>11</v>
      </c>
      <c r="B7" s="44">
        <v>18128420.34</v>
      </c>
      <c r="C7" s="44">
        <v>762470.78999999911</v>
      </c>
      <c r="D7" s="44">
        <v>18890891.129999999</v>
      </c>
      <c r="E7" s="44">
        <v>3545000.17</v>
      </c>
      <c r="F7" s="44">
        <v>3545000.17</v>
      </c>
      <c r="G7" s="44">
        <v>15345890.959999999</v>
      </c>
    </row>
    <row r="8" spans="1:7">
      <c r="A8" s="6" t="s">
        <v>12</v>
      </c>
      <c r="B8" s="44">
        <v>8539936.9700000007</v>
      </c>
      <c r="C8" s="44">
        <v>166411.79999999888</v>
      </c>
      <c r="D8" s="44">
        <v>8706348.7699999996</v>
      </c>
      <c r="E8" s="44">
        <v>699184.47</v>
      </c>
      <c r="F8" s="44">
        <v>699184.47</v>
      </c>
      <c r="G8" s="44">
        <v>8007164.2999999998</v>
      </c>
    </row>
    <row r="9" spans="1:7">
      <c r="A9" s="6" t="s">
        <v>13</v>
      </c>
      <c r="B9" s="44">
        <v>1998576.52</v>
      </c>
      <c r="C9" s="44">
        <v>417169.23</v>
      </c>
      <c r="D9" s="44">
        <v>2415745.75</v>
      </c>
      <c r="E9" s="44">
        <v>556519.24</v>
      </c>
      <c r="F9" s="44">
        <v>556519.24</v>
      </c>
      <c r="G9" s="44">
        <v>1859226.51</v>
      </c>
    </row>
    <row r="10" spans="1:7">
      <c r="A10" s="6" t="s">
        <v>14</v>
      </c>
      <c r="B10" s="44">
        <v>12874311.189999999</v>
      </c>
      <c r="C10" s="44">
        <v>-2637.8499999996275</v>
      </c>
      <c r="D10" s="44">
        <v>12871673.34</v>
      </c>
      <c r="E10" s="44">
        <v>2671506.4300000002</v>
      </c>
      <c r="F10" s="44">
        <v>2671506.4300000002</v>
      </c>
      <c r="G10" s="44">
        <v>10200166.91</v>
      </c>
    </row>
    <row r="11" spans="1:7">
      <c r="A11" s="6" t="s">
        <v>15</v>
      </c>
      <c r="B11" s="44">
        <v>0</v>
      </c>
      <c r="C11" s="44">
        <v>0</v>
      </c>
      <c r="D11" s="44">
        <v>0</v>
      </c>
      <c r="E11" s="44">
        <v>0</v>
      </c>
      <c r="F11" s="44">
        <v>0</v>
      </c>
      <c r="G11" s="44">
        <v>0</v>
      </c>
    </row>
    <row r="12" spans="1:7">
      <c r="A12" s="6" t="s">
        <v>16</v>
      </c>
      <c r="B12" s="44">
        <v>0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</row>
    <row r="13" spans="1:7">
      <c r="A13" s="4" t="s">
        <v>17</v>
      </c>
      <c r="B13" s="5">
        <f>SUM(B14:B22)</f>
        <v>25553480.560000002</v>
      </c>
      <c r="C13" s="5">
        <f t="shared" ref="C13:F13" si="2">SUM(C14:C22)</f>
        <v>-5125134.7799999993</v>
      </c>
      <c r="D13" s="5">
        <f t="shared" si="2"/>
        <v>20428345.780000001</v>
      </c>
      <c r="E13" s="5">
        <f t="shared" si="2"/>
        <v>3140156.52</v>
      </c>
      <c r="F13" s="5">
        <f t="shared" si="2"/>
        <v>2851078.11</v>
      </c>
      <c r="G13" s="5">
        <f t="shared" ref="G13:G70" si="3">D13-E13</f>
        <v>17288189.260000002</v>
      </c>
    </row>
    <row r="14" spans="1:7">
      <c r="A14" s="6" t="s">
        <v>18</v>
      </c>
      <c r="B14" s="44">
        <v>2419369.58</v>
      </c>
      <c r="C14" s="44">
        <v>-202976.85999999987</v>
      </c>
      <c r="D14" s="44">
        <v>2216392.7200000002</v>
      </c>
      <c r="E14" s="44">
        <v>409313.55</v>
      </c>
      <c r="F14" s="44">
        <v>409313.55</v>
      </c>
      <c r="G14" s="44">
        <v>1807079.1700000002</v>
      </c>
    </row>
    <row r="15" spans="1:7">
      <c r="A15" s="6" t="s">
        <v>19</v>
      </c>
      <c r="B15" s="44">
        <v>690700</v>
      </c>
      <c r="C15" s="44">
        <v>-59000</v>
      </c>
      <c r="D15" s="44">
        <v>631700</v>
      </c>
      <c r="E15" s="44">
        <v>159639.57</v>
      </c>
      <c r="F15" s="44">
        <v>159639.57</v>
      </c>
      <c r="G15" s="44">
        <v>472060.43</v>
      </c>
    </row>
    <row r="16" spans="1:7">
      <c r="A16" s="6" t="s">
        <v>20</v>
      </c>
      <c r="B16" s="44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</row>
    <row r="17" spans="1:7">
      <c r="A17" s="6" t="s">
        <v>21</v>
      </c>
      <c r="B17" s="44">
        <v>18541360.98</v>
      </c>
      <c r="C17" s="44">
        <v>-4537087.92</v>
      </c>
      <c r="D17" s="44">
        <v>14004273.060000001</v>
      </c>
      <c r="E17" s="44">
        <v>1726663.5</v>
      </c>
      <c r="F17" s="44">
        <v>1437585.09</v>
      </c>
      <c r="G17" s="44">
        <v>12277609.560000001</v>
      </c>
    </row>
    <row r="18" spans="1:7">
      <c r="A18" s="6" t="s">
        <v>22</v>
      </c>
      <c r="B18" s="44">
        <v>70000</v>
      </c>
      <c r="C18" s="44">
        <v>0</v>
      </c>
      <c r="D18" s="44">
        <v>70000</v>
      </c>
      <c r="E18" s="44">
        <v>2532.6799999999998</v>
      </c>
      <c r="F18" s="44">
        <v>2532.6799999999998</v>
      </c>
      <c r="G18" s="44">
        <v>67467.320000000007</v>
      </c>
    </row>
    <row r="19" spans="1:7">
      <c r="A19" s="6" t="s">
        <v>23</v>
      </c>
      <c r="B19" s="44">
        <v>2776800</v>
      </c>
      <c r="C19" s="44">
        <v>-250060</v>
      </c>
      <c r="D19" s="44">
        <v>2526740</v>
      </c>
      <c r="E19" s="44">
        <v>580544.17000000004</v>
      </c>
      <c r="F19" s="44">
        <v>580544.17000000004</v>
      </c>
      <c r="G19" s="44">
        <v>1946195.83</v>
      </c>
    </row>
    <row r="20" spans="1:7">
      <c r="A20" s="6" t="s">
        <v>24</v>
      </c>
      <c r="B20" s="44">
        <v>298000</v>
      </c>
      <c r="C20" s="44">
        <v>23338</v>
      </c>
      <c r="D20" s="44">
        <v>321338</v>
      </c>
      <c r="E20" s="44">
        <v>45928</v>
      </c>
      <c r="F20" s="44">
        <v>45928</v>
      </c>
      <c r="G20" s="44">
        <v>275410</v>
      </c>
    </row>
    <row r="21" spans="1:7">
      <c r="A21" s="6" t="s">
        <v>25</v>
      </c>
      <c r="B21" s="44">
        <v>1000</v>
      </c>
      <c r="C21" s="44">
        <v>0</v>
      </c>
      <c r="D21" s="44">
        <v>1000</v>
      </c>
      <c r="E21" s="44">
        <v>0</v>
      </c>
      <c r="F21" s="44">
        <v>0</v>
      </c>
      <c r="G21" s="44">
        <v>1000</v>
      </c>
    </row>
    <row r="22" spans="1:7">
      <c r="A22" s="6" t="s">
        <v>26</v>
      </c>
      <c r="B22" s="44">
        <v>756250</v>
      </c>
      <c r="C22" s="44">
        <v>-99348</v>
      </c>
      <c r="D22" s="44">
        <v>656902</v>
      </c>
      <c r="E22" s="44">
        <v>215535.05</v>
      </c>
      <c r="F22" s="44">
        <v>215535.05</v>
      </c>
      <c r="G22" s="44">
        <v>441366.95</v>
      </c>
    </row>
    <row r="23" spans="1:7">
      <c r="A23" s="4" t="s">
        <v>27</v>
      </c>
      <c r="B23" s="5">
        <f>SUM(B24:B32)</f>
        <v>14226834.84</v>
      </c>
      <c r="C23" s="5">
        <f t="shared" ref="C23:F23" si="4">SUM(C24:C32)</f>
        <v>-286023.56000000006</v>
      </c>
      <c r="D23" s="5">
        <f t="shared" si="4"/>
        <v>13940811.279999999</v>
      </c>
      <c r="E23" s="5">
        <f t="shared" si="4"/>
        <v>3798670.6</v>
      </c>
      <c r="F23" s="5">
        <f t="shared" si="4"/>
        <v>3798670.6</v>
      </c>
      <c r="G23" s="5">
        <f t="shared" si="3"/>
        <v>10142140.68</v>
      </c>
    </row>
    <row r="24" spans="1:7">
      <c r="A24" s="6" t="s">
        <v>28</v>
      </c>
      <c r="B24" s="44">
        <v>2854822.79</v>
      </c>
      <c r="C24" s="44">
        <v>-981613.24</v>
      </c>
      <c r="D24" s="44">
        <v>1873209.55</v>
      </c>
      <c r="E24" s="44">
        <v>457331.14</v>
      </c>
      <c r="F24" s="44">
        <v>457331.14</v>
      </c>
      <c r="G24" s="44">
        <v>1415878.4100000001</v>
      </c>
    </row>
    <row r="25" spans="1:7">
      <c r="A25" s="6" t="s">
        <v>29</v>
      </c>
      <c r="B25" s="44">
        <v>1144000</v>
      </c>
      <c r="C25" s="44">
        <v>-650757</v>
      </c>
      <c r="D25" s="44">
        <v>493243</v>
      </c>
      <c r="E25" s="44">
        <v>115560.28</v>
      </c>
      <c r="F25" s="44">
        <v>115560.28</v>
      </c>
      <c r="G25" s="44">
        <v>377682.72</v>
      </c>
    </row>
    <row r="26" spans="1:7">
      <c r="A26" s="6" t="s">
        <v>30</v>
      </c>
      <c r="B26" s="44">
        <v>1493000</v>
      </c>
      <c r="C26" s="44">
        <v>1335478.7999999998</v>
      </c>
      <c r="D26" s="44">
        <v>2828478.8</v>
      </c>
      <c r="E26" s="44">
        <v>982890</v>
      </c>
      <c r="F26" s="44">
        <v>982890</v>
      </c>
      <c r="G26" s="44">
        <v>1845588.7999999998</v>
      </c>
    </row>
    <row r="27" spans="1:7">
      <c r="A27" s="6" t="s">
        <v>31</v>
      </c>
      <c r="B27" s="44">
        <v>400000</v>
      </c>
      <c r="C27" s="44">
        <v>0</v>
      </c>
      <c r="D27" s="44">
        <v>400000</v>
      </c>
      <c r="E27" s="44">
        <v>310992.77</v>
      </c>
      <c r="F27" s="44">
        <v>310992.77</v>
      </c>
      <c r="G27" s="44">
        <v>89007.229999999981</v>
      </c>
    </row>
    <row r="28" spans="1:7">
      <c r="A28" s="6" t="s">
        <v>32</v>
      </c>
      <c r="B28" s="44">
        <v>686000</v>
      </c>
      <c r="C28" s="44">
        <v>256592.28000000003</v>
      </c>
      <c r="D28" s="44">
        <v>942592.28</v>
      </c>
      <c r="E28" s="44">
        <v>218909.42</v>
      </c>
      <c r="F28" s="44">
        <v>218909.42</v>
      </c>
      <c r="G28" s="44">
        <v>723682.86</v>
      </c>
    </row>
    <row r="29" spans="1:7">
      <c r="A29" s="6" t="s">
        <v>33</v>
      </c>
      <c r="B29" s="44">
        <v>1085000</v>
      </c>
      <c r="C29" s="44">
        <v>-40000</v>
      </c>
      <c r="D29" s="44">
        <v>1045000</v>
      </c>
      <c r="E29" s="44">
        <v>1638</v>
      </c>
      <c r="F29" s="44">
        <v>1638</v>
      </c>
      <c r="G29" s="44">
        <v>1043362</v>
      </c>
    </row>
    <row r="30" spans="1:7">
      <c r="A30" s="6" t="s">
        <v>34</v>
      </c>
      <c r="B30" s="44">
        <v>572500</v>
      </c>
      <c r="C30" s="44">
        <v>2700</v>
      </c>
      <c r="D30" s="44">
        <v>575200</v>
      </c>
      <c r="E30" s="44">
        <v>122556.98</v>
      </c>
      <c r="F30" s="44">
        <v>122556.98</v>
      </c>
      <c r="G30" s="44">
        <v>452643.02</v>
      </c>
    </row>
    <row r="31" spans="1:7">
      <c r="A31" s="6" t="s">
        <v>35</v>
      </c>
      <c r="B31" s="44">
        <v>4566170.42</v>
      </c>
      <c r="C31" s="44">
        <v>-1417517.42</v>
      </c>
      <c r="D31" s="44">
        <v>3148653</v>
      </c>
      <c r="E31" s="44">
        <v>276079.64</v>
      </c>
      <c r="F31" s="44">
        <v>276079.64</v>
      </c>
      <c r="G31" s="44">
        <v>2872573.36</v>
      </c>
    </row>
    <row r="32" spans="1:7">
      <c r="A32" s="6" t="s">
        <v>36</v>
      </c>
      <c r="B32" s="44">
        <v>1425341.63</v>
      </c>
      <c r="C32" s="44">
        <v>1209093.02</v>
      </c>
      <c r="D32" s="44">
        <v>2634434.65</v>
      </c>
      <c r="E32" s="44">
        <v>1312712.3700000001</v>
      </c>
      <c r="F32" s="44">
        <v>1312712.3700000001</v>
      </c>
      <c r="G32" s="44">
        <v>1321722.2799999998</v>
      </c>
    </row>
    <row r="33" spans="1:7">
      <c r="A33" s="4" t="s">
        <v>37</v>
      </c>
      <c r="B33" s="5">
        <f>SUM(B34:B42)</f>
        <v>25693412.439999998</v>
      </c>
      <c r="C33" s="5">
        <f t="shared" ref="C33:F33" si="5">SUM(C34:C42)</f>
        <v>-4283950.5899999989</v>
      </c>
      <c r="D33" s="5">
        <f t="shared" si="5"/>
        <v>21409461.850000001</v>
      </c>
      <c r="E33" s="5">
        <f t="shared" si="5"/>
        <v>5320434.1500000004</v>
      </c>
      <c r="F33" s="5">
        <f t="shared" si="5"/>
        <v>5033648.74</v>
      </c>
      <c r="G33" s="5">
        <f t="shared" si="3"/>
        <v>16089027.700000001</v>
      </c>
    </row>
    <row r="34" spans="1:7">
      <c r="A34" s="6" t="s">
        <v>38</v>
      </c>
      <c r="B34" s="44">
        <v>13094227.73</v>
      </c>
      <c r="C34" s="44">
        <v>193510</v>
      </c>
      <c r="D34" s="44">
        <v>13287737.73</v>
      </c>
      <c r="E34" s="44">
        <v>3299570.4</v>
      </c>
      <c r="F34" s="44">
        <v>3299570.4</v>
      </c>
      <c r="G34" s="44">
        <v>9988167.3300000001</v>
      </c>
    </row>
    <row r="35" spans="1:7">
      <c r="A35" s="6" t="s">
        <v>39</v>
      </c>
      <c r="B35" s="44">
        <v>0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</row>
    <row r="36" spans="1:7">
      <c r="A36" s="6" t="s">
        <v>40</v>
      </c>
      <c r="B36" s="44">
        <v>0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</row>
    <row r="37" spans="1:7">
      <c r="A37" s="6" t="s">
        <v>41</v>
      </c>
      <c r="B37" s="44">
        <v>12123025.279999999</v>
      </c>
      <c r="C37" s="44">
        <v>-4477460.5899999989</v>
      </c>
      <c r="D37" s="44">
        <v>7645564.6900000004</v>
      </c>
      <c r="E37" s="44">
        <v>1922632.76</v>
      </c>
      <c r="F37" s="44">
        <v>1635847.35</v>
      </c>
      <c r="G37" s="44">
        <v>5722931.9300000006</v>
      </c>
    </row>
    <row r="38" spans="1:7">
      <c r="A38" s="6" t="s">
        <v>42</v>
      </c>
      <c r="B38" s="44">
        <v>476159.43</v>
      </c>
      <c r="C38" s="44">
        <v>0</v>
      </c>
      <c r="D38" s="44">
        <v>476159.43</v>
      </c>
      <c r="E38" s="44">
        <v>98230.99</v>
      </c>
      <c r="F38" s="44">
        <v>98230.99</v>
      </c>
      <c r="G38" s="44">
        <v>377928.44</v>
      </c>
    </row>
    <row r="39" spans="1:7">
      <c r="A39" s="6" t="s">
        <v>43</v>
      </c>
      <c r="B39" s="44">
        <v>0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</row>
    <row r="40" spans="1:7">
      <c r="A40" s="6" t="s">
        <v>44</v>
      </c>
      <c r="B40" s="44">
        <v>0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</row>
    <row r="41" spans="1:7">
      <c r="A41" s="6" t="s">
        <v>45</v>
      </c>
      <c r="B41" s="44">
        <v>0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</row>
    <row r="42" spans="1:7">
      <c r="A42" s="6" t="s">
        <v>46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</row>
    <row r="43" spans="1:7">
      <c r="A43" s="4" t="s">
        <v>47</v>
      </c>
      <c r="B43" s="5">
        <f>SUM(B44:B52)</f>
        <v>1142200</v>
      </c>
      <c r="C43" s="5">
        <f t="shared" ref="C43:F43" si="6">SUM(C44:C52)</f>
        <v>-489384.64999999997</v>
      </c>
      <c r="D43" s="5">
        <f t="shared" si="6"/>
        <v>652815.35</v>
      </c>
      <c r="E43" s="5">
        <f t="shared" si="6"/>
        <v>63376.480000000003</v>
      </c>
      <c r="F43" s="5">
        <f t="shared" si="6"/>
        <v>63376.480000000003</v>
      </c>
      <c r="G43" s="5">
        <f t="shared" si="3"/>
        <v>589438.87</v>
      </c>
    </row>
    <row r="44" spans="1:7">
      <c r="A44" s="6" t="s">
        <v>48</v>
      </c>
      <c r="B44" s="44">
        <v>445000</v>
      </c>
      <c r="C44" s="44">
        <v>-348242.54</v>
      </c>
      <c r="D44" s="44">
        <v>96757.46</v>
      </c>
      <c r="E44" s="44">
        <v>55256.480000000003</v>
      </c>
      <c r="F44" s="44">
        <v>55256.480000000003</v>
      </c>
      <c r="G44" s="44">
        <v>41500.980000000003</v>
      </c>
    </row>
    <row r="45" spans="1:7">
      <c r="A45" s="6" t="s">
        <v>49</v>
      </c>
      <c r="B45" s="44">
        <v>104200</v>
      </c>
      <c r="C45" s="44">
        <v>-97700</v>
      </c>
      <c r="D45" s="44">
        <v>6500</v>
      </c>
      <c r="E45" s="44">
        <v>0</v>
      </c>
      <c r="F45" s="44">
        <v>0</v>
      </c>
      <c r="G45" s="44">
        <v>6500</v>
      </c>
    </row>
    <row r="46" spans="1:7">
      <c r="A46" s="6" t="s">
        <v>50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</row>
    <row r="47" spans="1:7">
      <c r="A47" s="6" t="s">
        <v>51</v>
      </c>
      <c r="B47" s="44">
        <v>0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</row>
    <row r="48" spans="1:7">
      <c r="A48" s="6" t="s">
        <v>52</v>
      </c>
      <c r="B48" s="44">
        <v>0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</row>
    <row r="49" spans="1:7">
      <c r="A49" s="6" t="s">
        <v>53</v>
      </c>
      <c r="B49" s="44">
        <v>78000</v>
      </c>
      <c r="C49" s="44">
        <v>-43442.11</v>
      </c>
      <c r="D49" s="44">
        <v>34557.89</v>
      </c>
      <c r="E49" s="44">
        <v>8120</v>
      </c>
      <c r="F49" s="44">
        <v>8120</v>
      </c>
      <c r="G49" s="44">
        <v>26437.89</v>
      </c>
    </row>
    <row r="50" spans="1:7">
      <c r="A50" s="6" t="s">
        <v>54</v>
      </c>
      <c r="B50" s="44">
        <v>0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</row>
    <row r="51" spans="1:7">
      <c r="A51" s="6" t="s">
        <v>55</v>
      </c>
      <c r="B51" s="44">
        <v>140000</v>
      </c>
      <c r="C51" s="44">
        <v>0</v>
      </c>
      <c r="D51" s="44">
        <v>140000</v>
      </c>
      <c r="E51" s="44">
        <v>0</v>
      </c>
      <c r="F51" s="44">
        <v>0</v>
      </c>
      <c r="G51" s="44">
        <v>140000</v>
      </c>
    </row>
    <row r="52" spans="1:7">
      <c r="A52" s="6" t="s">
        <v>56</v>
      </c>
      <c r="B52" s="44">
        <v>375000</v>
      </c>
      <c r="C52" s="44">
        <v>0</v>
      </c>
      <c r="D52" s="44">
        <v>375000</v>
      </c>
      <c r="E52" s="44">
        <v>0</v>
      </c>
      <c r="F52" s="44">
        <v>0</v>
      </c>
      <c r="G52" s="44">
        <v>375000</v>
      </c>
    </row>
    <row r="53" spans="1:7">
      <c r="A53" s="4" t="s">
        <v>57</v>
      </c>
      <c r="B53" s="5">
        <f>SUM(B54:B56)</f>
        <v>12905581.83</v>
      </c>
      <c r="C53" s="5">
        <f t="shared" ref="C53:F53" si="7">SUM(C54:C56)</f>
        <v>1294222.2100000004</v>
      </c>
      <c r="D53" s="5">
        <f t="shared" si="7"/>
        <v>14199804.040000001</v>
      </c>
      <c r="E53" s="5">
        <f t="shared" si="7"/>
        <v>2033348.76</v>
      </c>
      <c r="F53" s="5">
        <f t="shared" si="7"/>
        <v>2033348.76</v>
      </c>
      <c r="G53" s="5">
        <f t="shared" si="3"/>
        <v>12166455.280000001</v>
      </c>
    </row>
    <row r="54" spans="1:7">
      <c r="A54" s="6" t="s">
        <v>58</v>
      </c>
      <c r="B54" s="44">
        <v>12905581.83</v>
      </c>
      <c r="C54" s="44">
        <v>1017911.0600000005</v>
      </c>
      <c r="D54" s="44">
        <v>13923492.890000001</v>
      </c>
      <c r="E54" s="44">
        <v>1973874.75</v>
      </c>
      <c r="F54" s="44">
        <v>1973874.75</v>
      </c>
      <c r="G54" s="44">
        <v>11949618.140000001</v>
      </c>
    </row>
    <row r="55" spans="1:7">
      <c r="A55" s="6" t="s">
        <v>59</v>
      </c>
      <c r="B55" s="44">
        <v>0</v>
      </c>
      <c r="C55" s="44">
        <v>276311.15000000002</v>
      </c>
      <c r="D55" s="44">
        <v>276311.15000000002</v>
      </c>
      <c r="E55" s="44">
        <v>59474.01</v>
      </c>
      <c r="F55" s="44">
        <v>59474.01</v>
      </c>
      <c r="G55" s="44">
        <v>216837.14</v>
      </c>
    </row>
    <row r="56" spans="1:7">
      <c r="A56" s="6" t="s">
        <v>60</v>
      </c>
      <c r="B56" s="44">
        <v>0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</row>
    <row r="57" spans="1:7">
      <c r="A57" s="4" t="s">
        <v>61</v>
      </c>
      <c r="B57" s="5">
        <f>SUM(B58:B65)</f>
        <v>2750000</v>
      </c>
      <c r="C57" s="5">
        <f t="shared" ref="C57:F57" si="8">SUM(C58:C65)</f>
        <v>3497054.21</v>
      </c>
      <c r="D57" s="5">
        <f t="shared" si="8"/>
        <v>6247054.21</v>
      </c>
      <c r="E57" s="5">
        <f t="shared" si="8"/>
        <v>0</v>
      </c>
      <c r="F57" s="5">
        <f t="shared" si="8"/>
        <v>0</v>
      </c>
      <c r="G57" s="5">
        <f t="shared" si="3"/>
        <v>6247054.21</v>
      </c>
    </row>
    <row r="58" spans="1:7">
      <c r="A58" s="6" t="s">
        <v>62</v>
      </c>
      <c r="B58" s="44">
        <v>0</v>
      </c>
      <c r="C58" s="44">
        <v>0</v>
      </c>
      <c r="D58" s="44">
        <v>0</v>
      </c>
      <c r="E58" s="44">
        <v>0</v>
      </c>
      <c r="F58" s="44">
        <v>0</v>
      </c>
      <c r="G58" s="44">
        <f t="shared" si="3"/>
        <v>0</v>
      </c>
    </row>
    <row r="59" spans="1:7">
      <c r="A59" s="6" t="s">
        <v>63</v>
      </c>
      <c r="B59" s="44">
        <v>0</v>
      </c>
      <c r="C59" s="44">
        <v>0</v>
      </c>
      <c r="D59" s="44">
        <v>0</v>
      </c>
      <c r="E59" s="44">
        <v>0</v>
      </c>
      <c r="F59" s="44">
        <v>0</v>
      </c>
      <c r="G59" s="44">
        <f t="shared" si="3"/>
        <v>0</v>
      </c>
    </row>
    <row r="60" spans="1:7">
      <c r="A60" s="6" t="s">
        <v>64</v>
      </c>
      <c r="B60" s="44">
        <v>0</v>
      </c>
      <c r="C60" s="44">
        <v>0</v>
      </c>
      <c r="D60" s="44">
        <v>0</v>
      </c>
      <c r="E60" s="44">
        <v>0</v>
      </c>
      <c r="F60" s="44">
        <v>0</v>
      </c>
      <c r="G60" s="44">
        <f t="shared" si="3"/>
        <v>0</v>
      </c>
    </row>
    <row r="61" spans="1:7">
      <c r="A61" s="6" t="s">
        <v>65</v>
      </c>
      <c r="B61" s="44">
        <v>0</v>
      </c>
      <c r="C61" s="44">
        <v>0</v>
      </c>
      <c r="D61" s="44">
        <v>0</v>
      </c>
      <c r="E61" s="44">
        <v>0</v>
      </c>
      <c r="F61" s="44">
        <v>0</v>
      </c>
      <c r="G61" s="44">
        <f t="shared" si="3"/>
        <v>0</v>
      </c>
    </row>
    <row r="62" spans="1:7">
      <c r="A62" s="6" t="s">
        <v>66</v>
      </c>
      <c r="B62" s="44">
        <v>0</v>
      </c>
      <c r="C62" s="44">
        <v>0</v>
      </c>
      <c r="D62" s="44">
        <v>0</v>
      </c>
      <c r="E62" s="44">
        <v>0</v>
      </c>
      <c r="F62" s="44">
        <v>0</v>
      </c>
      <c r="G62" s="44">
        <f t="shared" si="3"/>
        <v>0</v>
      </c>
    </row>
    <row r="63" spans="1:7">
      <c r="A63" s="6" t="s">
        <v>67</v>
      </c>
      <c r="B63" s="44">
        <v>0</v>
      </c>
      <c r="C63" s="44">
        <v>0</v>
      </c>
      <c r="D63" s="44">
        <v>0</v>
      </c>
      <c r="E63" s="44">
        <v>0</v>
      </c>
      <c r="F63" s="44">
        <v>0</v>
      </c>
      <c r="G63" s="44">
        <f t="shared" si="3"/>
        <v>0</v>
      </c>
    </row>
    <row r="64" spans="1:7">
      <c r="A64" s="6" t="s">
        <v>68</v>
      </c>
      <c r="B64" s="44">
        <v>0</v>
      </c>
      <c r="C64" s="44">
        <v>0</v>
      </c>
      <c r="D64" s="44">
        <v>0</v>
      </c>
      <c r="E64" s="44">
        <v>0</v>
      </c>
      <c r="F64" s="44">
        <v>0</v>
      </c>
      <c r="G64" s="44">
        <f t="shared" si="3"/>
        <v>0</v>
      </c>
    </row>
    <row r="65" spans="1:7">
      <c r="A65" s="6" t="s">
        <v>69</v>
      </c>
      <c r="B65" s="44">
        <v>2750000</v>
      </c>
      <c r="C65" s="44">
        <v>3497054.21</v>
      </c>
      <c r="D65" s="44">
        <v>6247054.21</v>
      </c>
      <c r="E65" s="44">
        <v>0</v>
      </c>
      <c r="F65" s="44">
        <v>0</v>
      </c>
      <c r="G65" s="44">
        <v>6247054.21</v>
      </c>
    </row>
    <row r="66" spans="1:7">
      <c r="A66" s="4" t="s">
        <v>70</v>
      </c>
      <c r="B66" s="5">
        <f>SUM(B67:B69)</f>
        <v>851981.4</v>
      </c>
      <c r="C66" s="5">
        <f t="shared" ref="C66:F66" si="9">SUM(C67:C69)</f>
        <v>-254391.40000000002</v>
      </c>
      <c r="D66" s="5">
        <f t="shared" si="9"/>
        <v>597590</v>
      </c>
      <c r="E66" s="5">
        <f t="shared" si="9"/>
        <v>150000</v>
      </c>
      <c r="F66" s="5">
        <f t="shared" si="9"/>
        <v>150000</v>
      </c>
      <c r="G66" s="5">
        <f t="shared" si="3"/>
        <v>447590</v>
      </c>
    </row>
    <row r="67" spans="1:7">
      <c r="A67" s="6" t="s">
        <v>71</v>
      </c>
      <c r="B67" s="44">
        <v>0</v>
      </c>
      <c r="C67" s="44">
        <v>0</v>
      </c>
      <c r="D67" s="44">
        <v>0</v>
      </c>
      <c r="E67" s="44">
        <v>0</v>
      </c>
      <c r="F67" s="44">
        <v>0</v>
      </c>
      <c r="G67" s="44">
        <f t="shared" si="3"/>
        <v>0</v>
      </c>
    </row>
    <row r="68" spans="1:7">
      <c r="A68" s="6" t="s">
        <v>72</v>
      </c>
      <c r="B68" s="44">
        <v>0</v>
      </c>
      <c r="C68" s="44">
        <v>0</v>
      </c>
      <c r="D68" s="44">
        <v>0</v>
      </c>
      <c r="E68" s="44">
        <v>0</v>
      </c>
      <c r="F68" s="44">
        <v>0</v>
      </c>
      <c r="G68" s="44">
        <f t="shared" si="3"/>
        <v>0</v>
      </c>
    </row>
    <row r="69" spans="1:7">
      <c r="A69" s="6" t="s">
        <v>73</v>
      </c>
      <c r="B69" s="44">
        <v>851981.4</v>
      </c>
      <c r="C69" s="44">
        <v>-254391.40000000002</v>
      </c>
      <c r="D69" s="44">
        <v>597590</v>
      </c>
      <c r="E69" s="44">
        <v>150000</v>
      </c>
      <c r="F69" s="44">
        <v>150000</v>
      </c>
      <c r="G69" s="44">
        <v>447590</v>
      </c>
    </row>
    <row r="70" spans="1:7">
      <c r="A70" s="4" t="s">
        <v>74</v>
      </c>
      <c r="B70" s="5">
        <f>SUM(B71:B77)</f>
        <v>630716.31000000006</v>
      </c>
      <c r="C70" s="5">
        <f t="shared" ref="C70:F70" si="10">SUM(C71:C77)</f>
        <v>0</v>
      </c>
      <c r="D70" s="5">
        <f t="shared" si="10"/>
        <v>630716.31000000006</v>
      </c>
      <c r="E70" s="5">
        <f t="shared" si="10"/>
        <v>176089.15</v>
      </c>
      <c r="F70" s="5">
        <f t="shared" si="10"/>
        <v>176089.15</v>
      </c>
      <c r="G70" s="5">
        <f t="shared" si="3"/>
        <v>454627.16000000003</v>
      </c>
    </row>
    <row r="71" spans="1:7">
      <c r="A71" s="6" t="s">
        <v>75</v>
      </c>
      <c r="B71" s="44">
        <v>0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</row>
    <row r="72" spans="1:7">
      <c r="A72" s="6" t="s">
        <v>76</v>
      </c>
      <c r="B72" s="44">
        <v>630716.31000000006</v>
      </c>
      <c r="C72" s="44">
        <v>0</v>
      </c>
      <c r="D72" s="44">
        <v>630716.31000000006</v>
      </c>
      <c r="E72" s="44">
        <v>176089.15</v>
      </c>
      <c r="F72" s="44">
        <v>176089.15</v>
      </c>
      <c r="G72" s="44">
        <v>454627.16000000003</v>
      </c>
    </row>
    <row r="73" spans="1:7">
      <c r="A73" s="6" t="s">
        <v>77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</row>
    <row r="74" spans="1:7">
      <c r="A74" s="6" t="s">
        <v>78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v>0</v>
      </c>
    </row>
    <row r="75" spans="1:7">
      <c r="A75" s="6" t="s">
        <v>79</v>
      </c>
      <c r="B75" s="44">
        <v>0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</row>
    <row r="76" spans="1:7">
      <c r="A76" s="6" t="s">
        <v>80</v>
      </c>
      <c r="B76" s="44">
        <v>0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</row>
    <row r="77" spans="1:7">
      <c r="A77" s="6" t="s">
        <v>81</v>
      </c>
      <c r="B77" s="44">
        <v>0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</row>
    <row r="78" spans="1:7" ht="5.0999999999999996" customHeight="1">
      <c r="A78" s="7"/>
      <c r="B78" s="8"/>
      <c r="C78" s="8"/>
      <c r="D78" s="8"/>
      <c r="E78" s="8"/>
      <c r="F78" s="8"/>
      <c r="G78" s="8"/>
    </row>
    <row r="79" spans="1:7">
      <c r="A79" s="7" t="s">
        <v>82</v>
      </c>
      <c r="B79" s="8">
        <f>B80+B88+B98+B108+B118+B128+B132+B141+B145</f>
        <v>155988298.40000001</v>
      </c>
      <c r="C79" s="8">
        <f t="shared" ref="C79:G79" si="11">C80+C88+C98+C108+C118+C128+C132+C141+C145</f>
        <v>-11889047.210000001</v>
      </c>
      <c r="D79" s="8">
        <f t="shared" si="11"/>
        <v>144099251.19</v>
      </c>
      <c r="E79" s="8">
        <f t="shared" si="11"/>
        <v>21311015.73</v>
      </c>
      <c r="F79" s="8">
        <f t="shared" si="11"/>
        <v>21020053.020000003</v>
      </c>
      <c r="G79" s="8">
        <f t="shared" si="11"/>
        <v>122788235.46000001</v>
      </c>
    </row>
    <row r="80" spans="1:7">
      <c r="A80" s="9" t="s">
        <v>9</v>
      </c>
      <c r="B80" s="8">
        <f>SUM(B81:B87)</f>
        <v>24307852.449999999</v>
      </c>
      <c r="C80" s="8">
        <f t="shared" ref="C80:G80" si="12">SUM(C81:C87)</f>
        <v>545708.84</v>
      </c>
      <c r="D80" s="8">
        <f t="shared" si="12"/>
        <v>24853561.289999999</v>
      </c>
      <c r="E80" s="8">
        <f t="shared" si="12"/>
        <v>4491232.46</v>
      </c>
      <c r="F80" s="8">
        <f t="shared" si="12"/>
        <v>4491232.46</v>
      </c>
      <c r="G80" s="8">
        <f t="shared" si="12"/>
        <v>20362328.829999998</v>
      </c>
    </row>
    <row r="81" spans="1:7">
      <c r="A81" s="10" t="s">
        <v>10</v>
      </c>
      <c r="B81" s="11">
        <v>16585891.550000001</v>
      </c>
      <c r="C81" s="11">
        <v>0</v>
      </c>
      <c r="D81" s="11">
        <v>16585891.550000001</v>
      </c>
      <c r="E81" s="11">
        <v>3260084.03</v>
      </c>
      <c r="F81" s="11">
        <v>3260084.03</v>
      </c>
      <c r="G81" s="11">
        <v>13325807.520000001</v>
      </c>
    </row>
    <row r="82" spans="1:7">
      <c r="A82" s="10" t="s">
        <v>11</v>
      </c>
      <c r="B82" s="11">
        <v>112927.89</v>
      </c>
      <c r="C82" s="11">
        <v>545708.84</v>
      </c>
      <c r="D82" s="11">
        <v>658636.73</v>
      </c>
      <c r="E82" s="11">
        <v>371679.55</v>
      </c>
      <c r="F82" s="11">
        <v>371679.55</v>
      </c>
      <c r="G82" s="11">
        <v>286957.18</v>
      </c>
    </row>
    <row r="83" spans="1:7">
      <c r="A83" s="10" t="s">
        <v>12</v>
      </c>
      <c r="B83" s="11">
        <v>2453244.84</v>
      </c>
      <c r="C83" s="11">
        <v>0</v>
      </c>
      <c r="D83" s="11">
        <v>2453244.84</v>
      </c>
      <c r="E83" s="11">
        <v>107902.7</v>
      </c>
      <c r="F83" s="11">
        <v>107902.7</v>
      </c>
      <c r="G83" s="11">
        <v>2345342.1399999997</v>
      </c>
    </row>
    <row r="84" spans="1:7">
      <c r="A84" s="10" t="s">
        <v>13</v>
      </c>
      <c r="B84" s="11">
        <v>3386426.18</v>
      </c>
      <c r="C84" s="11">
        <v>0</v>
      </c>
      <c r="D84" s="11">
        <v>3386426.18</v>
      </c>
      <c r="E84" s="11">
        <v>444452.84</v>
      </c>
      <c r="F84" s="11">
        <v>444452.84</v>
      </c>
      <c r="G84" s="11">
        <v>2941973.3400000003</v>
      </c>
    </row>
    <row r="85" spans="1:7">
      <c r="A85" s="10" t="s">
        <v>14</v>
      </c>
      <c r="B85" s="11">
        <v>1769361.99</v>
      </c>
      <c r="C85" s="11">
        <v>0</v>
      </c>
      <c r="D85" s="11">
        <v>1769361.99</v>
      </c>
      <c r="E85" s="11">
        <v>307113.34000000003</v>
      </c>
      <c r="F85" s="11">
        <v>307113.34000000003</v>
      </c>
      <c r="G85" s="11">
        <v>1462248.65</v>
      </c>
    </row>
    <row r="86" spans="1:7">
      <c r="A86" s="10" t="s">
        <v>15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</row>
    <row r="87" spans="1:7">
      <c r="A87" s="10" t="s">
        <v>16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</row>
    <row r="88" spans="1:7">
      <c r="A88" s="9" t="s">
        <v>17</v>
      </c>
      <c r="B88" s="8">
        <f>SUM(B89:B97)</f>
        <v>15394955.870000001</v>
      </c>
      <c r="C88" s="8">
        <f t="shared" ref="C88:F88" si="13">SUM(C89:C97)</f>
        <v>-923808.51</v>
      </c>
      <c r="D88" s="8">
        <f t="shared" si="13"/>
        <v>14471147.359999999</v>
      </c>
      <c r="E88" s="8">
        <f t="shared" si="13"/>
        <v>1846914.6800000002</v>
      </c>
      <c r="F88" s="8">
        <f t="shared" si="13"/>
        <v>1846914.6800000002</v>
      </c>
      <c r="G88" s="8">
        <f t="shared" ref="G88:G143" si="14">D88-E88</f>
        <v>12624232.68</v>
      </c>
    </row>
    <row r="89" spans="1:7">
      <c r="A89" s="10" t="s">
        <v>18</v>
      </c>
      <c r="B89" s="11">
        <v>34381.519999999997</v>
      </c>
      <c r="C89" s="11">
        <v>-31381.519999999997</v>
      </c>
      <c r="D89" s="11">
        <v>3000</v>
      </c>
      <c r="E89" s="11">
        <v>0</v>
      </c>
      <c r="F89" s="11">
        <v>0</v>
      </c>
      <c r="G89" s="11">
        <v>3000</v>
      </c>
    </row>
    <row r="90" spans="1:7">
      <c r="A90" s="10" t="s">
        <v>19</v>
      </c>
      <c r="B90" s="11">
        <v>4000</v>
      </c>
      <c r="C90" s="11">
        <v>0</v>
      </c>
      <c r="D90" s="11">
        <v>4000</v>
      </c>
      <c r="E90" s="11">
        <v>0</v>
      </c>
      <c r="F90" s="11">
        <v>0</v>
      </c>
      <c r="G90" s="11">
        <v>4000</v>
      </c>
    </row>
    <row r="91" spans="1:7">
      <c r="A91" s="10" t="s">
        <v>20</v>
      </c>
      <c r="B91" s="11">
        <v>335050</v>
      </c>
      <c r="C91" s="11">
        <v>-335050</v>
      </c>
      <c r="D91" s="11">
        <v>0</v>
      </c>
      <c r="E91" s="11">
        <v>0</v>
      </c>
      <c r="F91" s="11">
        <v>0</v>
      </c>
      <c r="G91" s="11">
        <v>0</v>
      </c>
    </row>
    <row r="92" spans="1:7">
      <c r="A92" s="10" t="s">
        <v>21</v>
      </c>
      <c r="B92" s="11">
        <v>5214607.87</v>
      </c>
      <c r="C92" s="11">
        <v>-365846</v>
      </c>
      <c r="D92" s="11">
        <v>4848761.87</v>
      </c>
      <c r="E92" s="11">
        <v>104944.04</v>
      </c>
      <c r="F92" s="11">
        <v>104944.04</v>
      </c>
      <c r="G92" s="11">
        <v>4743817.83</v>
      </c>
    </row>
    <row r="93" spans="1:7">
      <c r="A93" s="10" t="s">
        <v>22</v>
      </c>
      <c r="B93" s="11">
        <v>110000</v>
      </c>
      <c r="C93" s="11">
        <v>3050.0099999999948</v>
      </c>
      <c r="D93" s="11">
        <v>113050.01</v>
      </c>
      <c r="E93" s="11">
        <v>0</v>
      </c>
      <c r="F93" s="11">
        <v>0</v>
      </c>
      <c r="G93" s="11">
        <v>113050.01</v>
      </c>
    </row>
    <row r="94" spans="1:7">
      <c r="A94" s="10" t="s">
        <v>23</v>
      </c>
      <c r="B94" s="11">
        <v>4793416.0999999996</v>
      </c>
      <c r="C94" s="11">
        <v>400000</v>
      </c>
      <c r="D94" s="11">
        <v>5193416.0999999996</v>
      </c>
      <c r="E94" s="11">
        <v>1239568.6299999999</v>
      </c>
      <c r="F94" s="11">
        <v>1239568.6299999999</v>
      </c>
      <c r="G94" s="11">
        <v>3953847.4699999997</v>
      </c>
    </row>
    <row r="95" spans="1:7">
      <c r="A95" s="10" t="s">
        <v>24</v>
      </c>
      <c r="B95" s="11">
        <v>1612000</v>
      </c>
      <c r="C95" s="11">
        <v>378151.80000000005</v>
      </c>
      <c r="D95" s="11">
        <v>1990151.8</v>
      </c>
      <c r="E95" s="11">
        <v>241599.12</v>
      </c>
      <c r="F95" s="11">
        <v>241599.12</v>
      </c>
      <c r="G95" s="11">
        <v>1748552.6800000002</v>
      </c>
    </row>
    <row r="96" spans="1:7">
      <c r="A96" s="10" t="s">
        <v>25</v>
      </c>
      <c r="B96" s="11">
        <v>2185000</v>
      </c>
      <c r="C96" s="11">
        <v>-972732.8</v>
      </c>
      <c r="D96" s="11">
        <v>1212267.2</v>
      </c>
      <c r="E96" s="11">
        <v>0</v>
      </c>
      <c r="F96" s="11">
        <v>0</v>
      </c>
      <c r="G96" s="11">
        <v>1212267.2</v>
      </c>
    </row>
    <row r="97" spans="1:7">
      <c r="A97" s="10" t="s">
        <v>26</v>
      </c>
      <c r="B97" s="11">
        <v>1106500.3799999999</v>
      </c>
      <c r="C97" s="11">
        <v>0</v>
      </c>
      <c r="D97" s="11">
        <v>1106500.3799999999</v>
      </c>
      <c r="E97" s="11">
        <v>260802.89</v>
      </c>
      <c r="F97" s="11">
        <v>260802.89</v>
      </c>
      <c r="G97" s="11">
        <v>845697.48999999987</v>
      </c>
    </row>
    <row r="98" spans="1:7">
      <c r="A98" s="9" t="s">
        <v>27</v>
      </c>
      <c r="B98" s="8">
        <f>SUM(B99:B107)</f>
        <v>15968721.690000001</v>
      </c>
      <c r="C98" s="8">
        <f t="shared" ref="C98:F98" si="15">SUM(C99:C107)</f>
        <v>6404707.8800000008</v>
      </c>
      <c r="D98" s="8">
        <f t="shared" si="15"/>
        <v>22373429.57</v>
      </c>
      <c r="E98" s="8">
        <f t="shared" si="15"/>
        <v>3560419.21</v>
      </c>
      <c r="F98" s="8">
        <f t="shared" si="15"/>
        <v>3560419.21</v>
      </c>
      <c r="G98" s="8">
        <f t="shared" si="14"/>
        <v>18813010.359999999</v>
      </c>
    </row>
    <row r="99" spans="1:7">
      <c r="A99" s="10" t="s">
        <v>28</v>
      </c>
      <c r="B99" s="11">
        <v>12083628.619999999</v>
      </c>
      <c r="C99" s="11">
        <v>3451227.16</v>
      </c>
      <c r="D99" s="11">
        <v>15534855.779999999</v>
      </c>
      <c r="E99" s="11">
        <v>2108979</v>
      </c>
      <c r="F99" s="11">
        <v>2108979</v>
      </c>
      <c r="G99" s="11">
        <v>13425876.779999999</v>
      </c>
    </row>
    <row r="100" spans="1:7">
      <c r="A100" s="10" t="s">
        <v>29</v>
      </c>
      <c r="B100" s="11">
        <v>749535.48</v>
      </c>
      <c r="C100" s="11">
        <v>809960</v>
      </c>
      <c r="D100" s="11">
        <v>1559495.48</v>
      </c>
      <c r="E100" s="11">
        <v>809960</v>
      </c>
      <c r="F100" s="11">
        <v>809960</v>
      </c>
      <c r="G100" s="11">
        <v>749535.48</v>
      </c>
    </row>
    <row r="101" spans="1:7">
      <c r="A101" s="10" t="s">
        <v>30</v>
      </c>
      <c r="B101" s="11">
        <v>1458983.38</v>
      </c>
      <c r="C101" s="11">
        <v>2268985.2800000003</v>
      </c>
      <c r="D101" s="11">
        <v>3727968.66</v>
      </c>
      <c r="E101" s="11">
        <v>0</v>
      </c>
      <c r="F101" s="11">
        <v>0</v>
      </c>
      <c r="G101" s="11">
        <v>3727968.66</v>
      </c>
    </row>
    <row r="102" spans="1:7">
      <c r="A102" s="10" t="s">
        <v>31</v>
      </c>
      <c r="B102" s="11">
        <v>375000</v>
      </c>
      <c r="C102" s="11">
        <v>0</v>
      </c>
      <c r="D102" s="11">
        <v>375000</v>
      </c>
      <c r="E102" s="11">
        <v>357141.82</v>
      </c>
      <c r="F102" s="11">
        <v>357141.82</v>
      </c>
      <c r="G102" s="11">
        <v>17858.179999999993</v>
      </c>
    </row>
    <row r="103" spans="1:7">
      <c r="A103" s="10" t="s">
        <v>32</v>
      </c>
      <c r="B103" s="11">
        <v>895028.23</v>
      </c>
      <c r="C103" s="11">
        <v>-145464.55999999994</v>
      </c>
      <c r="D103" s="11">
        <v>749563.67</v>
      </c>
      <c r="E103" s="11">
        <v>239739.77</v>
      </c>
      <c r="F103" s="11">
        <v>239739.77</v>
      </c>
      <c r="G103" s="11">
        <v>509823.9</v>
      </c>
    </row>
    <row r="104" spans="1:7">
      <c r="A104" s="10" t="s">
        <v>33</v>
      </c>
      <c r="B104" s="11">
        <v>49594.559999999998</v>
      </c>
      <c r="C104" s="11">
        <v>20000</v>
      </c>
      <c r="D104" s="11">
        <v>69594.559999999998</v>
      </c>
      <c r="E104" s="11">
        <v>0</v>
      </c>
      <c r="F104" s="11">
        <v>0</v>
      </c>
      <c r="G104" s="11">
        <v>69594.559999999998</v>
      </c>
    </row>
    <row r="105" spans="1:7">
      <c r="A105" s="10" t="s">
        <v>34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</row>
    <row r="106" spans="1:7">
      <c r="A106" s="10" t="s">
        <v>35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</row>
    <row r="107" spans="1:7">
      <c r="A107" s="10" t="s">
        <v>36</v>
      </c>
      <c r="B107" s="11">
        <v>356951.42</v>
      </c>
      <c r="C107" s="11">
        <v>0</v>
      </c>
      <c r="D107" s="11">
        <v>356951.42</v>
      </c>
      <c r="E107" s="11">
        <v>44598.62</v>
      </c>
      <c r="F107" s="11">
        <v>44598.62</v>
      </c>
      <c r="G107" s="11">
        <v>312352.8</v>
      </c>
    </row>
    <row r="108" spans="1:7">
      <c r="A108" s="9" t="s">
        <v>37</v>
      </c>
      <c r="B108" s="8">
        <f>SUM(B109:B117)</f>
        <v>12163562.949999999</v>
      </c>
      <c r="C108" s="8">
        <f t="shared" ref="C108:F108" si="16">SUM(C109:C117)</f>
        <v>-6355870.2799999993</v>
      </c>
      <c r="D108" s="8">
        <f t="shared" si="16"/>
        <v>5807692.6699999999</v>
      </c>
      <c r="E108" s="8">
        <f t="shared" si="16"/>
        <v>1444403.53</v>
      </c>
      <c r="F108" s="8">
        <f t="shared" si="16"/>
        <v>1153440.82</v>
      </c>
      <c r="G108" s="8">
        <f t="shared" si="14"/>
        <v>4363289.1399999997</v>
      </c>
    </row>
    <row r="109" spans="1:7">
      <c r="A109" s="10" t="s">
        <v>38</v>
      </c>
      <c r="B109" s="44">
        <v>0</v>
      </c>
      <c r="C109" s="44">
        <v>0</v>
      </c>
      <c r="D109" s="44">
        <v>0</v>
      </c>
      <c r="E109" s="44">
        <v>0</v>
      </c>
      <c r="F109" s="44">
        <v>0</v>
      </c>
      <c r="G109" s="44">
        <v>0</v>
      </c>
    </row>
    <row r="110" spans="1:7">
      <c r="A110" s="10" t="s">
        <v>39</v>
      </c>
      <c r="B110" s="44">
        <v>0</v>
      </c>
      <c r="C110" s="44">
        <v>0</v>
      </c>
      <c r="D110" s="44">
        <v>0</v>
      </c>
      <c r="E110" s="44">
        <v>0</v>
      </c>
      <c r="F110" s="44">
        <v>0</v>
      </c>
      <c r="G110" s="44">
        <v>0</v>
      </c>
    </row>
    <row r="111" spans="1:7">
      <c r="A111" s="10" t="s">
        <v>40</v>
      </c>
      <c r="B111" s="44">
        <v>0</v>
      </c>
      <c r="C111" s="44">
        <v>0</v>
      </c>
      <c r="D111" s="44">
        <v>0</v>
      </c>
      <c r="E111" s="44">
        <v>0</v>
      </c>
      <c r="F111" s="44">
        <v>0</v>
      </c>
      <c r="G111" s="44">
        <v>0</v>
      </c>
    </row>
    <row r="112" spans="1:7">
      <c r="A112" s="10" t="s">
        <v>41</v>
      </c>
      <c r="B112" s="11">
        <v>12163562.949999999</v>
      </c>
      <c r="C112" s="11">
        <v>-6355870.2799999993</v>
      </c>
      <c r="D112" s="11">
        <v>5807692.6699999999</v>
      </c>
      <c r="E112" s="11">
        <v>1444403.53</v>
      </c>
      <c r="F112" s="11">
        <v>1153440.82</v>
      </c>
      <c r="G112" s="11">
        <v>4363289.1399999997</v>
      </c>
    </row>
    <row r="113" spans="1:7">
      <c r="A113" s="10" t="s">
        <v>42</v>
      </c>
      <c r="B113" s="44">
        <v>0</v>
      </c>
      <c r="C113" s="44">
        <v>0</v>
      </c>
      <c r="D113" s="44">
        <v>0</v>
      </c>
      <c r="E113" s="44">
        <v>0</v>
      </c>
      <c r="F113" s="44">
        <v>0</v>
      </c>
      <c r="G113" s="44">
        <v>0</v>
      </c>
    </row>
    <row r="114" spans="1:7">
      <c r="A114" s="10" t="s">
        <v>43</v>
      </c>
      <c r="B114" s="44">
        <v>0</v>
      </c>
      <c r="C114" s="44">
        <v>0</v>
      </c>
      <c r="D114" s="44">
        <v>0</v>
      </c>
      <c r="E114" s="44">
        <v>0</v>
      </c>
      <c r="F114" s="44">
        <v>0</v>
      </c>
      <c r="G114" s="44">
        <v>0</v>
      </c>
    </row>
    <row r="115" spans="1:7">
      <c r="A115" s="10" t="s">
        <v>44</v>
      </c>
      <c r="B115" s="44">
        <v>0</v>
      </c>
      <c r="C115" s="44">
        <v>0</v>
      </c>
      <c r="D115" s="44">
        <v>0</v>
      </c>
      <c r="E115" s="44">
        <v>0</v>
      </c>
      <c r="F115" s="44">
        <v>0</v>
      </c>
      <c r="G115" s="44">
        <v>0</v>
      </c>
    </row>
    <row r="116" spans="1:7">
      <c r="A116" s="10" t="s">
        <v>45</v>
      </c>
      <c r="B116" s="44">
        <v>0</v>
      </c>
      <c r="C116" s="44">
        <v>0</v>
      </c>
      <c r="D116" s="44">
        <v>0</v>
      </c>
      <c r="E116" s="44">
        <v>0</v>
      </c>
      <c r="F116" s="44">
        <v>0</v>
      </c>
      <c r="G116" s="44">
        <v>0</v>
      </c>
    </row>
    <row r="117" spans="1:7">
      <c r="A117" s="10" t="s">
        <v>46</v>
      </c>
      <c r="B117" s="44">
        <v>0</v>
      </c>
      <c r="C117" s="44">
        <v>0</v>
      </c>
      <c r="D117" s="44">
        <v>0</v>
      </c>
      <c r="E117" s="44">
        <v>0</v>
      </c>
      <c r="F117" s="44">
        <v>0</v>
      </c>
      <c r="G117" s="44">
        <v>0</v>
      </c>
    </row>
    <row r="118" spans="1:7">
      <c r="A118" s="9" t="s">
        <v>47</v>
      </c>
      <c r="B118" s="8">
        <f>SUM(B119:B127)</f>
        <v>2883100</v>
      </c>
      <c r="C118" s="8">
        <f t="shared" ref="C118:F118" si="17">SUM(C119:C127)</f>
        <v>2720972.96</v>
      </c>
      <c r="D118" s="8">
        <f t="shared" si="17"/>
        <v>5604072.96</v>
      </c>
      <c r="E118" s="8">
        <f t="shared" si="17"/>
        <v>494386.2</v>
      </c>
      <c r="F118" s="8">
        <f t="shared" si="17"/>
        <v>494386.2</v>
      </c>
      <c r="G118" s="8">
        <f t="shared" si="14"/>
        <v>5109686.76</v>
      </c>
    </row>
    <row r="119" spans="1:7">
      <c r="A119" s="10" t="s">
        <v>48</v>
      </c>
      <c r="B119" s="11">
        <v>45000</v>
      </c>
      <c r="C119" s="11">
        <v>676665.63</v>
      </c>
      <c r="D119" s="11">
        <v>721665.63</v>
      </c>
      <c r="E119" s="11">
        <v>0</v>
      </c>
      <c r="F119" s="11">
        <v>0</v>
      </c>
      <c r="G119" s="11">
        <v>721665.63</v>
      </c>
    </row>
    <row r="120" spans="1:7">
      <c r="A120" s="10" t="s">
        <v>49</v>
      </c>
      <c r="B120" s="11">
        <v>523100</v>
      </c>
      <c r="C120" s="11">
        <v>484500</v>
      </c>
      <c r="D120" s="11">
        <v>1007600</v>
      </c>
      <c r="E120" s="11">
        <v>0</v>
      </c>
      <c r="F120" s="11">
        <v>0</v>
      </c>
      <c r="G120" s="11">
        <v>1007600</v>
      </c>
    </row>
    <row r="121" spans="1:7">
      <c r="A121" s="10" t="s">
        <v>50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</row>
    <row r="122" spans="1:7">
      <c r="A122" s="10" t="s">
        <v>51</v>
      </c>
      <c r="B122" s="11">
        <v>0</v>
      </c>
      <c r="C122" s="11">
        <v>495000</v>
      </c>
      <c r="D122" s="11">
        <v>495000</v>
      </c>
      <c r="E122" s="11">
        <v>494386.2</v>
      </c>
      <c r="F122" s="11">
        <v>494386.2</v>
      </c>
      <c r="G122" s="11">
        <v>613.79999999998836</v>
      </c>
    </row>
    <row r="123" spans="1:7">
      <c r="A123" s="10" t="s">
        <v>52</v>
      </c>
      <c r="B123" s="11">
        <v>750000</v>
      </c>
      <c r="C123" s="11">
        <v>-30000</v>
      </c>
      <c r="D123" s="11">
        <v>720000</v>
      </c>
      <c r="E123" s="11">
        <v>0</v>
      </c>
      <c r="F123" s="11">
        <v>0</v>
      </c>
      <c r="G123" s="11">
        <v>720000</v>
      </c>
    </row>
    <row r="124" spans="1:7">
      <c r="A124" s="10" t="s">
        <v>53</v>
      </c>
      <c r="B124" s="11">
        <v>65000</v>
      </c>
      <c r="C124" s="11">
        <v>585000</v>
      </c>
      <c r="D124" s="11">
        <v>650000</v>
      </c>
      <c r="E124" s="11">
        <v>0</v>
      </c>
      <c r="F124" s="11">
        <v>0</v>
      </c>
      <c r="G124" s="11">
        <v>650000</v>
      </c>
    </row>
    <row r="125" spans="1:7">
      <c r="A125" s="10" t="s">
        <v>54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</row>
    <row r="126" spans="1:7">
      <c r="A126" s="10" t="s">
        <v>55</v>
      </c>
      <c r="B126" s="11">
        <v>1500000</v>
      </c>
      <c r="C126" s="11">
        <v>0</v>
      </c>
      <c r="D126" s="11">
        <v>1500000</v>
      </c>
      <c r="E126" s="11">
        <v>0</v>
      </c>
      <c r="F126" s="11">
        <v>0</v>
      </c>
      <c r="G126" s="11">
        <v>1500000</v>
      </c>
    </row>
    <row r="127" spans="1:7">
      <c r="A127" s="10" t="s">
        <v>56</v>
      </c>
      <c r="B127" s="11">
        <v>0</v>
      </c>
      <c r="C127" s="11">
        <v>509807.33</v>
      </c>
      <c r="D127" s="11">
        <v>509807.33</v>
      </c>
      <c r="E127" s="11">
        <v>0</v>
      </c>
      <c r="F127" s="11">
        <v>0</v>
      </c>
      <c r="G127" s="11">
        <v>509807.33</v>
      </c>
    </row>
    <row r="128" spans="1:7">
      <c r="A128" s="9" t="s">
        <v>57</v>
      </c>
      <c r="B128" s="8">
        <f>SUM(B129:B131)</f>
        <v>27495135.359999999</v>
      </c>
      <c r="C128" s="8">
        <f t="shared" ref="C128:F128" si="18">SUM(C129:C131)</f>
        <v>-1911095.8399999999</v>
      </c>
      <c r="D128" s="8">
        <f t="shared" si="18"/>
        <v>25584039.52</v>
      </c>
      <c r="E128" s="8">
        <f t="shared" si="18"/>
        <v>9289945.6500000004</v>
      </c>
      <c r="F128" s="8">
        <f t="shared" si="18"/>
        <v>9289945.6500000004</v>
      </c>
      <c r="G128" s="8">
        <f t="shared" si="14"/>
        <v>16294093.869999999</v>
      </c>
    </row>
    <row r="129" spans="1:7">
      <c r="A129" s="10" t="s">
        <v>58</v>
      </c>
      <c r="B129" s="11">
        <v>25579635.359999999</v>
      </c>
      <c r="C129" s="11">
        <v>-1911095.8399999999</v>
      </c>
      <c r="D129" s="11">
        <v>23668539.52</v>
      </c>
      <c r="E129" s="11">
        <v>7376517.8700000001</v>
      </c>
      <c r="F129" s="11">
        <v>7376517.8700000001</v>
      </c>
      <c r="G129" s="11">
        <v>16292021.649999999</v>
      </c>
    </row>
    <row r="130" spans="1:7">
      <c r="A130" s="10" t="s">
        <v>59</v>
      </c>
      <c r="B130" s="11">
        <v>1915500</v>
      </c>
      <c r="C130" s="11">
        <v>0</v>
      </c>
      <c r="D130" s="11">
        <v>1915500</v>
      </c>
      <c r="E130" s="11">
        <v>1913427.78</v>
      </c>
      <c r="F130" s="11">
        <v>1913427.78</v>
      </c>
      <c r="G130" s="11">
        <v>2072.2199999999721</v>
      </c>
    </row>
    <row r="131" spans="1:7">
      <c r="A131" s="10" t="s">
        <v>60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</row>
    <row r="132" spans="1:7">
      <c r="A132" s="9" t="s">
        <v>61</v>
      </c>
      <c r="B132" s="8">
        <f>SUM(B133:B140)</f>
        <v>53830582.880000003</v>
      </c>
      <c r="C132" s="8">
        <f t="shared" ref="C132:F132" si="19">SUM(C133:C140)</f>
        <v>-9160131.0600000024</v>
      </c>
      <c r="D132" s="8">
        <f t="shared" si="19"/>
        <v>44670451.82</v>
      </c>
      <c r="E132" s="8">
        <f t="shared" si="19"/>
        <v>0</v>
      </c>
      <c r="F132" s="8">
        <f t="shared" si="19"/>
        <v>0</v>
      </c>
      <c r="G132" s="8">
        <f t="shared" si="14"/>
        <v>44670451.82</v>
      </c>
    </row>
    <row r="133" spans="1:7">
      <c r="A133" s="10" t="s">
        <v>62</v>
      </c>
      <c r="B133" s="44">
        <v>0</v>
      </c>
      <c r="C133" s="44">
        <v>0</v>
      </c>
      <c r="D133" s="44">
        <v>0</v>
      </c>
      <c r="E133" s="44">
        <v>0</v>
      </c>
      <c r="F133" s="44">
        <v>0</v>
      </c>
      <c r="G133" s="11">
        <f t="shared" si="14"/>
        <v>0</v>
      </c>
    </row>
    <row r="134" spans="1:7">
      <c r="A134" s="10" t="s">
        <v>63</v>
      </c>
      <c r="B134" s="44">
        <v>0</v>
      </c>
      <c r="C134" s="44">
        <v>0</v>
      </c>
      <c r="D134" s="44">
        <v>0</v>
      </c>
      <c r="E134" s="44">
        <v>0</v>
      </c>
      <c r="F134" s="44">
        <v>0</v>
      </c>
      <c r="G134" s="11">
        <f t="shared" si="14"/>
        <v>0</v>
      </c>
    </row>
    <row r="135" spans="1:7">
      <c r="A135" s="10" t="s">
        <v>64</v>
      </c>
      <c r="B135" s="44">
        <v>0</v>
      </c>
      <c r="C135" s="44">
        <v>0</v>
      </c>
      <c r="D135" s="44">
        <v>0</v>
      </c>
      <c r="E135" s="44">
        <v>0</v>
      </c>
      <c r="F135" s="44">
        <v>0</v>
      </c>
      <c r="G135" s="11">
        <f t="shared" si="14"/>
        <v>0</v>
      </c>
    </row>
    <row r="136" spans="1:7">
      <c r="A136" s="10" t="s">
        <v>65</v>
      </c>
      <c r="B136" s="44">
        <v>0</v>
      </c>
      <c r="C136" s="44">
        <v>0</v>
      </c>
      <c r="D136" s="44">
        <v>0</v>
      </c>
      <c r="E136" s="44">
        <v>0</v>
      </c>
      <c r="F136" s="44">
        <v>0</v>
      </c>
      <c r="G136" s="11">
        <f t="shared" si="14"/>
        <v>0</v>
      </c>
    </row>
    <row r="137" spans="1:7">
      <c r="A137" s="10" t="s">
        <v>66</v>
      </c>
      <c r="B137" s="44">
        <v>0</v>
      </c>
      <c r="C137" s="44">
        <v>0</v>
      </c>
      <c r="D137" s="44">
        <v>0</v>
      </c>
      <c r="E137" s="44">
        <v>0</v>
      </c>
      <c r="F137" s="44">
        <v>0</v>
      </c>
      <c r="G137" s="11">
        <f t="shared" si="14"/>
        <v>0</v>
      </c>
    </row>
    <row r="138" spans="1:7">
      <c r="A138" s="10" t="s">
        <v>67</v>
      </c>
      <c r="B138" s="44">
        <v>0</v>
      </c>
      <c r="C138" s="44">
        <v>0</v>
      </c>
      <c r="D138" s="44">
        <v>0</v>
      </c>
      <c r="E138" s="44">
        <v>0</v>
      </c>
      <c r="F138" s="44">
        <v>0</v>
      </c>
      <c r="G138" s="11">
        <f t="shared" si="14"/>
        <v>0</v>
      </c>
    </row>
    <row r="139" spans="1:7">
      <c r="A139" s="10" t="s">
        <v>68</v>
      </c>
      <c r="B139" s="44">
        <v>0</v>
      </c>
      <c r="C139" s="44">
        <v>0</v>
      </c>
      <c r="D139" s="44">
        <v>0</v>
      </c>
      <c r="E139" s="44">
        <v>0</v>
      </c>
      <c r="F139" s="44">
        <v>0</v>
      </c>
      <c r="G139" s="11">
        <f t="shared" si="14"/>
        <v>0</v>
      </c>
    </row>
    <row r="140" spans="1:7">
      <c r="A140" s="10" t="s">
        <v>69</v>
      </c>
      <c r="B140" s="11">
        <v>53830582.880000003</v>
      </c>
      <c r="C140" s="11">
        <v>-9160131.0600000024</v>
      </c>
      <c r="D140" s="11">
        <v>44670451.82</v>
      </c>
      <c r="E140" s="11">
        <v>0</v>
      </c>
      <c r="F140" s="11">
        <v>0</v>
      </c>
      <c r="G140" s="11">
        <v>44670451.82</v>
      </c>
    </row>
    <row r="141" spans="1:7">
      <c r="A141" s="9" t="s">
        <v>70</v>
      </c>
      <c r="B141" s="8">
        <f>SUM(B142:B144)</f>
        <v>3209531.2</v>
      </c>
      <c r="C141" s="8">
        <f t="shared" ref="C141:F141" si="20">SUM(C142:C144)</f>
        <v>-3209531.2</v>
      </c>
      <c r="D141" s="8">
        <f t="shared" si="20"/>
        <v>0</v>
      </c>
      <c r="E141" s="8">
        <f t="shared" si="20"/>
        <v>0</v>
      </c>
      <c r="F141" s="8">
        <f t="shared" si="20"/>
        <v>0</v>
      </c>
      <c r="G141" s="8">
        <f t="shared" si="14"/>
        <v>0</v>
      </c>
    </row>
    <row r="142" spans="1:7">
      <c r="A142" s="10" t="s">
        <v>71</v>
      </c>
      <c r="B142" s="44">
        <v>0</v>
      </c>
      <c r="C142" s="44">
        <v>0</v>
      </c>
      <c r="D142" s="44">
        <v>0</v>
      </c>
      <c r="E142" s="44">
        <v>0</v>
      </c>
      <c r="F142" s="44">
        <v>0</v>
      </c>
      <c r="G142" s="11">
        <f t="shared" si="14"/>
        <v>0</v>
      </c>
    </row>
    <row r="143" spans="1:7">
      <c r="A143" s="10" t="s">
        <v>72</v>
      </c>
      <c r="B143" s="44">
        <v>0</v>
      </c>
      <c r="C143" s="44">
        <v>0</v>
      </c>
      <c r="D143" s="44">
        <v>0</v>
      </c>
      <c r="E143" s="44">
        <v>0</v>
      </c>
      <c r="F143" s="44">
        <v>0</v>
      </c>
      <c r="G143" s="11">
        <f t="shared" si="14"/>
        <v>0</v>
      </c>
    </row>
    <row r="144" spans="1:7">
      <c r="A144" s="10" t="s">
        <v>73</v>
      </c>
      <c r="B144" s="11">
        <v>3209531.2</v>
      </c>
      <c r="C144" s="11">
        <v>-3209531.2</v>
      </c>
      <c r="D144" s="11">
        <v>0</v>
      </c>
      <c r="E144" s="11">
        <v>0</v>
      </c>
      <c r="F144" s="11">
        <v>0</v>
      </c>
      <c r="G144" s="11">
        <v>0</v>
      </c>
    </row>
    <row r="145" spans="1:7">
      <c r="A145" s="9" t="s">
        <v>74</v>
      </c>
      <c r="B145" s="8">
        <f>SUM(B146:B152)</f>
        <v>734856</v>
      </c>
      <c r="C145" s="8">
        <f t="shared" ref="C145:F145" si="21">SUM(C146:C152)</f>
        <v>0</v>
      </c>
      <c r="D145" s="8">
        <f t="shared" si="21"/>
        <v>734856</v>
      </c>
      <c r="E145" s="8">
        <f t="shared" si="21"/>
        <v>183714</v>
      </c>
      <c r="F145" s="8">
        <f t="shared" si="21"/>
        <v>183714</v>
      </c>
      <c r="G145" s="8">
        <f t="shared" ref="G145:G152" si="22">D145-E145</f>
        <v>551142</v>
      </c>
    </row>
    <row r="146" spans="1:7">
      <c r="A146" s="10" t="s">
        <v>75</v>
      </c>
      <c r="B146" s="11">
        <v>734856</v>
      </c>
      <c r="C146" s="11">
        <v>0</v>
      </c>
      <c r="D146" s="11">
        <v>734856</v>
      </c>
      <c r="E146" s="11">
        <v>183714</v>
      </c>
      <c r="F146" s="11">
        <v>183714</v>
      </c>
      <c r="G146" s="11">
        <v>551142</v>
      </c>
    </row>
    <row r="147" spans="1:7">
      <c r="A147" s="10" t="s">
        <v>76</v>
      </c>
      <c r="B147" s="44">
        <v>0</v>
      </c>
      <c r="C147" s="44">
        <v>0</v>
      </c>
      <c r="D147" s="44">
        <v>0</v>
      </c>
      <c r="E147" s="44">
        <v>0</v>
      </c>
      <c r="F147" s="44">
        <v>0</v>
      </c>
      <c r="G147" s="44">
        <v>0</v>
      </c>
    </row>
    <row r="148" spans="1:7">
      <c r="A148" s="10" t="s">
        <v>77</v>
      </c>
      <c r="B148" s="44">
        <v>0</v>
      </c>
      <c r="C148" s="44">
        <v>0</v>
      </c>
      <c r="D148" s="44">
        <v>0</v>
      </c>
      <c r="E148" s="44">
        <v>0</v>
      </c>
      <c r="F148" s="44">
        <v>0</v>
      </c>
      <c r="G148" s="11">
        <f t="shared" si="22"/>
        <v>0</v>
      </c>
    </row>
    <row r="149" spans="1:7">
      <c r="A149" s="10" t="s">
        <v>78</v>
      </c>
      <c r="B149" s="44">
        <v>0</v>
      </c>
      <c r="C149" s="44">
        <v>0</v>
      </c>
      <c r="D149" s="44">
        <v>0</v>
      </c>
      <c r="E149" s="44">
        <v>0</v>
      </c>
      <c r="F149" s="44">
        <v>0</v>
      </c>
      <c r="G149" s="11">
        <f t="shared" si="22"/>
        <v>0</v>
      </c>
    </row>
    <row r="150" spans="1:7">
      <c r="A150" s="10" t="s">
        <v>79</v>
      </c>
      <c r="B150" s="44">
        <v>0</v>
      </c>
      <c r="C150" s="44">
        <v>0</v>
      </c>
      <c r="D150" s="44">
        <v>0</v>
      </c>
      <c r="E150" s="44">
        <v>0</v>
      </c>
      <c r="F150" s="44">
        <v>0</v>
      </c>
      <c r="G150" s="11">
        <f t="shared" si="22"/>
        <v>0</v>
      </c>
    </row>
    <row r="151" spans="1:7">
      <c r="A151" s="10" t="s">
        <v>80</v>
      </c>
      <c r="B151" s="44">
        <v>0</v>
      </c>
      <c r="C151" s="44">
        <v>0</v>
      </c>
      <c r="D151" s="44">
        <v>0</v>
      </c>
      <c r="E151" s="44">
        <v>0</v>
      </c>
      <c r="F151" s="44">
        <v>0</v>
      </c>
      <c r="G151" s="11">
        <f t="shared" si="22"/>
        <v>0</v>
      </c>
    </row>
    <row r="152" spans="1:7">
      <c r="A152" s="10" t="s">
        <v>81</v>
      </c>
      <c r="B152" s="44">
        <v>0</v>
      </c>
      <c r="C152" s="44">
        <v>0</v>
      </c>
      <c r="D152" s="44">
        <v>0</v>
      </c>
      <c r="E152" s="44">
        <v>0</v>
      </c>
      <c r="F152" s="44">
        <v>0</v>
      </c>
      <c r="G152" s="11">
        <f t="shared" si="22"/>
        <v>0</v>
      </c>
    </row>
    <row r="153" spans="1:7" ht="5.0999999999999996" customHeight="1">
      <c r="A153" s="9"/>
      <c r="B153" s="11"/>
      <c r="C153" s="11"/>
      <c r="D153" s="11"/>
      <c r="E153" s="11"/>
      <c r="F153" s="11"/>
      <c r="G153" s="11"/>
    </row>
    <row r="154" spans="1:7">
      <c r="A154" s="7" t="s">
        <v>83</v>
      </c>
      <c r="B154" s="8">
        <f>B4+B79</f>
        <v>307106517.81000006</v>
      </c>
      <c r="C154" s="8">
        <f t="shared" ref="C154:G154" si="23">C4+C79</f>
        <v>-14259396.760000002</v>
      </c>
      <c r="D154" s="8">
        <f t="shared" si="23"/>
        <v>292847121.05000001</v>
      </c>
      <c r="E154" s="8">
        <f t="shared" si="23"/>
        <v>48655735</v>
      </c>
      <c r="F154" s="8">
        <f t="shared" si="23"/>
        <v>47788908.470000006</v>
      </c>
      <c r="G154" s="8">
        <f t="shared" si="23"/>
        <v>244191386.05000001</v>
      </c>
    </row>
    <row r="155" spans="1:7" ht="5.0999999999999996" customHeight="1">
      <c r="A155" s="12"/>
      <c r="B155" s="13"/>
      <c r="C155" s="13"/>
      <c r="D155" s="13"/>
      <c r="E155" s="13"/>
      <c r="F155" s="13"/>
      <c r="G155" s="13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B39" sqref="B39:G47"/>
    </sheetView>
  </sheetViews>
  <sheetFormatPr baseColWidth="10" defaultRowHeight="11.25"/>
  <cols>
    <col min="1" max="1" width="45.83203125" style="14" customWidth="1"/>
    <col min="2" max="7" width="16.83203125" style="14" customWidth="1"/>
    <col min="8" max="16384" width="12" style="14"/>
  </cols>
  <sheetData>
    <row r="1" spans="1:7" ht="56.1" customHeight="1">
      <c r="A1" s="49" t="s">
        <v>150</v>
      </c>
      <c r="B1" s="50"/>
      <c r="C1" s="50"/>
      <c r="D1" s="50"/>
      <c r="E1" s="50"/>
      <c r="F1" s="50"/>
      <c r="G1" s="51"/>
    </row>
    <row r="2" spans="1:7">
      <c r="A2" s="37"/>
      <c r="B2" s="52" t="s">
        <v>0</v>
      </c>
      <c r="C2" s="52"/>
      <c r="D2" s="52"/>
      <c r="E2" s="52"/>
      <c r="F2" s="52"/>
      <c r="G2" s="37"/>
    </row>
    <row r="3" spans="1:7" ht="22.5">
      <c r="A3" s="38" t="s">
        <v>1</v>
      </c>
      <c r="B3" s="39" t="s">
        <v>2</v>
      </c>
      <c r="C3" s="39" t="s">
        <v>84</v>
      </c>
      <c r="D3" s="39" t="s">
        <v>85</v>
      </c>
      <c r="E3" s="39" t="s">
        <v>5</v>
      </c>
      <c r="F3" s="39" t="s">
        <v>86</v>
      </c>
      <c r="G3" s="38" t="s">
        <v>87</v>
      </c>
    </row>
    <row r="4" spans="1:7">
      <c r="A4" s="15" t="s">
        <v>88</v>
      </c>
      <c r="B4" s="16"/>
      <c r="C4" s="16"/>
      <c r="D4" s="16"/>
      <c r="E4" s="16"/>
      <c r="F4" s="16"/>
      <c r="G4" s="16"/>
    </row>
    <row r="5" spans="1:7">
      <c r="A5" s="17" t="s">
        <v>89</v>
      </c>
      <c r="B5" s="8">
        <f>SUM(B6:B35)</f>
        <v>151118219.41</v>
      </c>
      <c r="C5" s="8">
        <f>SUM(C6:C35)</f>
        <v>-2370349.5499999998</v>
      </c>
      <c r="D5" s="8">
        <f>SUM(D6:D35)</f>
        <v>148747869.86000001</v>
      </c>
      <c r="E5" s="8">
        <f>SUM(E6:E35)</f>
        <v>27344719.27</v>
      </c>
      <c r="F5" s="8">
        <f>SUM(F6:F35)</f>
        <v>26768855.449999999</v>
      </c>
      <c r="G5" s="8">
        <f>SUM(G6:G35)</f>
        <v>121403150.59</v>
      </c>
    </row>
    <row r="6" spans="1:7">
      <c r="A6" s="18" t="s">
        <v>154</v>
      </c>
      <c r="B6" s="11">
        <v>7287529.3600000003</v>
      </c>
      <c r="C6" s="11">
        <v>77000</v>
      </c>
      <c r="D6" s="11">
        <v>7364529.3600000003</v>
      </c>
      <c r="E6" s="11">
        <v>1352318.01</v>
      </c>
      <c r="F6" s="11">
        <v>1352318.01</v>
      </c>
      <c r="G6" s="11">
        <f>D6-E6</f>
        <v>6012211.3500000006</v>
      </c>
    </row>
    <row r="7" spans="1:7">
      <c r="A7" s="18" t="s">
        <v>155</v>
      </c>
      <c r="B7" s="11">
        <v>2164588.48</v>
      </c>
      <c r="C7" s="11">
        <v>-351246.65999999992</v>
      </c>
      <c r="D7" s="11">
        <v>1813341.82</v>
      </c>
      <c r="E7" s="11">
        <v>300698.78000000003</v>
      </c>
      <c r="F7" s="11">
        <v>300698.78000000003</v>
      </c>
      <c r="G7" s="11">
        <f t="shared" ref="G7:G35" si="0">D7-E7</f>
        <v>1512643.04</v>
      </c>
    </row>
    <row r="8" spans="1:7">
      <c r="A8" s="18" t="s">
        <v>156</v>
      </c>
      <c r="B8" s="11">
        <v>41157101.469999999</v>
      </c>
      <c r="C8" s="11">
        <v>-6054247.7100000009</v>
      </c>
      <c r="D8" s="11">
        <v>35102853.759999998</v>
      </c>
      <c r="E8" s="11">
        <v>8006664.5700000003</v>
      </c>
      <c r="F8" s="11">
        <v>7430800.75</v>
      </c>
      <c r="G8" s="11">
        <f t="shared" si="0"/>
        <v>27096189.189999998</v>
      </c>
    </row>
    <row r="9" spans="1:7">
      <c r="A9" s="18" t="s">
        <v>157</v>
      </c>
      <c r="B9" s="11">
        <v>1070739.9099999999</v>
      </c>
      <c r="C9" s="11">
        <v>-12000</v>
      </c>
      <c r="D9" s="11">
        <v>1058739.9099999999</v>
      </c>
      <c r="E9" s="11">
        <v>204237.59</v>
      </c>
      <c r="F9" s="11">
        <v>204237.59</v>
      </c>
      <c r="G9" s="11">
        <f t="shared" si="0"/>
        <v>854502.32</v>
      </c>
    </row>
    <row r="10" spans="1:7">
      <c r="A10" s="18" t="s">
        <v>158</v>
      </c>
      <c r="B10" s="11">
        <v>1011335.53</v>
      </c>
      <c r="C10" s="11">
        <v>-10000</v>
      </c>
      <c r="D10" s="11">
        <v>1001335.53</v>
      </c>
      <c r="E10" s="11">
        <v>198971.3</v>
      </c>
      <c r="F10" s="11">
        <v>198971.3</v>
      </c>
      <c r="G10" s="11">
        <f t="shared" si="0"/>
        <v>802364.23</v>
      </c>
    </row>
    <row r="11" spans="1:7">
      <c r="A11" s="18" t="s">
        <v>159</v>
      </c>
      <c r="B11" s="11">
        <v>762331.79</v>
      </c>
      <c r="C11" s="11">
        <v>0</v>
      </c>
      <c r="D11" s="11">
        <v>762331.79</v>
      </c>
      <c r="E11" s="11">
        <v>129910.07</v>
      </c>
      <c r="F11" s="11">
        <v>129910.07</v>
      </c>
      <c r="G11" s="11">
        <f t="shared" si="0"/>
        <v>632421.72</v>
      </c>
    </row>
    <row r="12" spans="1:7">
      <c r="A12" s="18" t="s">
        <v>160</v>
      </c>
      <c r="B12" s="11">
        <v>4253619.17</v>
      </c>
      <c r="C12" s="11">
        <v>661000</v>
      </c>
      <c r="D12" s="11">
        <v>4914619.17</v>
      </c>
      <c r="E12" s="11">
        <v>813159.42</v>
      </c>
      <c r="F12" s="11">
        <v>813159.42</v>
      </c>
      <c r="G12" s="11">
        <f t="shared" si="0"/>
        <v>4101459.75</v>
      </c>
    </row>
    <row r="13" spans="1:7">
      <c r="A13" s="18" t="s">
        <v>161</v>
      </c>
      <c r="B13" s="11">
        <v>4468495.8099999996</v>
      </c>
      <c r="C13" s="11">
        <v>192606.80000000075</v>
      </c>
      <c r="D13" s="11">
        <v>4661102.6100000003</v>
      </c>
      <c r="E13" s="11">
        <v>831275.46</v>
      </c>
      <c r="F13" s="11">
        <v>831275.46</v>
      </c>
      <c r="G13" s="11">
        <f t="shared" si="0"/>
        <v>3829827.1500000004</v>
      </c>
    </row>
    <row r="14" spans="1:7">
      <c r="A14" s="18" t="s">
        <v>162</v>
      </c>
      <c r="B14" s="11">
        <v>935383.62</v>
      </c>
      <c r="C14" s="11">
        <v>0</v>
      </c>
      <c r="D14" s="11">
        <v>935383.62</v>
      </c>
      <c r="E14" s="11">
        <v>176656.74</v>
      </c>
      <c r="F14" s="11">
        <v>176656.74</v>
      </c>
      <c r="G14" s="11">
        <f t="shared" si="0"/>
        <v>758726.88</v>
      </c>
    </row>
    <row r="15" spans="1:7">
      <c r="A15" s="18" t="s">
        <v>163</v>
      </c>
      <c r="B15" s="11">
        <v>4528149.8899999997</v>
      </c>
      <c r="C15" s="11">
        <v>-34895</v>
      </c>
      <c r="D15" s="11">
        <v>4493254.8899999997</v>
      </c>
      <c r="E15" s="11">
        <v>954675.67</v>
      </c>
      <c r="F15" s="11">
        <v>954675.67</v>
      </c>
      <c r="G15" s="11">
        <f t="shared" si="0"/>
        <v>3538579.2199999997</v>
      </c>
    </row>
    <row r="16" spans="1:7">
      <c r="A16" s="18" t="s">
        <v>164</v>
      </c>
      <c r="B16" s="11">
        <v>1776685.01</v>
      </c>
      <c r="C16" s="11">
        <v>-10000</v>
      </c>
      <c r="D16" s="11">
        <v>1766685.01</v>
      </c>
      <c r="E16" s="11">
        <v>239864.28</v>
      </c>
      <c r="F16" s="11">
        <v>239864.28</v>
      </c>
      <c r="G16" s="11">
        <f t="shared" si="0"/>
        <v>1526820.73</v>
      </c>
    </row>
    <row r="17" spans="1:7">
      <c r="A17" s="18" t="s">
        <v>165</v>
      </c>
      <c r="B17" s="11">
        <v>1239464.22</v>
      </c>
      <c r="C17" s="11">
        <v>-30000</v>
      </c>
      <c r="D17" s="11">
        <v>1209464.22</v>
      </c>
      <c r="E17" s="11">
        <v>203204.69</v>
      </c>
      <c r="F17" s="11">
        <v>203204.69</v>
      </c>
      <c r="G17" s="11">
        <f t="shared" si="0"/>
        <v>1006259.53</v>
      </c>
    </row>
    <row r="18" spans="1:7">
      <c r="A18" s="18" t="s">
        <v>166</v>
      </c>
      <c r="B18" s="11">
        <v>661367.80000000005</v>
      </c>
      <c r="C18" s="11">
        <v>66751.079999999958</v>
      </c>
      <c r="D18" s="11">
        <v>728118.88</v>
      </c>
      <c r="E18" s="11">
        <v>100703.57</v>
      </c>
      <c r="F18" s="11">
        <v>100703.57</v>
      </c>
      <c r="G18" s="11">
        <f t="shared" si="0"/>
        <v>627415.31000000006</v>
      </c>
    </row>
    <row r="19" spans="1:7">
      <c r="A19" s="18" t="s">
        <v>167</v>
      </c>
      <c r="B19" s="11">
        <v>1439519.71</v>
      </c>
      <c r="C19" s="11">
        <v>-10000</v>
      </c>
      <c r="D19" s="11">
        <v>1429519.71</v>
      </c>
      <c r="E19" s="11">
        <v>244094.13</v>
      </c>
      <c r="F19" s="11">
        <v>244094.13</v>
      </c>
      <c r="G19" s="11">
        <f t="shared" si="0"/>
        <v>1185425.58</v>
      </c>
    </row>
    <row r="20" spans="1:7">
      <c r="A20" s="18" t="s">
        <v>168</v>
      </c>
      <c r="B20" s="11">
        <v>6248768.8399999999</v>
      </c>
      <c r="C20" s="11">
        <v>0</v>
      </c>
      <c r="D20" s="11">
        <v>6248768.8399999999</v>
      </c>
      <c r="E20" s="11">
        <v>1089229.31</v>
      </c>
      <c r="F20" s="11">
        <v>1089229.31</v>
      </c>
      <c r="G20" s="11">
        <f t="shared" si="0"/>
        <v>5159539.5299999993</v>
      </c>
    </row>
    <row r="21" spans="1:7">
      <c r="A21" s="18" t="s">
        <v>169</v>
      </c>
      <c r="B21" s="11">
        <v>4511585.5199999996</v>
      </c>
      <c r="C21" s="11">
        <v>-794400.00999999978</v>
      </c>
      <c r="D21" s="11">
        <v>3717185.51</v>
      </c>
      <c r="E21" s="11">
        <v>253378.87</v>
      </c>
      <c r="F21" s="11">
        <v>253378.87</v>
      </c>
      <c r="G21" s="11">
        <f t="shared" si="0"/>
        <v>3463806.6399999997</v>
      </c>
    </row>
    <row r="22" spans="1:7">
      <c r="A22" s="18" t="s">
        <v>170</v>
      </c>
      <c r="B22" s="11">
        <v>1542027.9</v>
      </c>
      <c r="C22" s="11">
        <v>0</v>
      </c>
      <c r="D22" s="11">
        <v>1542027.9</v>
      </c>
      <c r="E22" s="11">
        <v>269643.11</v>
      </c>
      <c r="F22" s="11">
        <v>269643.11</v>
      </c>
      <c r="G22" s="11">
        <f t="shared" si="0"/>
        <v>1272384.79</v>
      </c>
    </row>
    <row r="23" spans="1:7">
      <c r="A23" s="18" t="s">
        <v>171</v>
      </c>
      <c r="B23" s="11">
        <v>1902062.27</v>
      </c>
      <c r="C23" s="11">
        <v>1189748</v>
      </c>
      <c r="D23" s="11">
        <v>3091810.27</v>
      </c>
      <c r="E23" s="11">
        <v>1526317.62</v>
      </c>
      <c r="F23" s="11">
        <v>1526317.62</v>
      </c>
      <c r="G23" s="11">
        <f t="shared" si="0"/>
        <v>1565492.65</v>
      </c>
    </row>
    <row r="24" spans="1:7">
      <c r="A24" s="18" t="s">
        <v>172</v>
      </c>
      <c r="B24" s="11">
        <v>761814.66</v>
      </c>
      <c r="C24" s="11">
        <v>24385.039999999921</v>
      </c>
      <c r="D24" s="11">
        <v>786199.7</v>
      </c>
      <c r="E24" s="11">
        <v>39018.31</v>
      </c>
      <c r="F24" s="11">
        <v>39018.31</v>
      </c>
      <c r="G24" s="11">
        <f t="shared" si="0"/>
        <v>747181.3899999999</v>
      </c>
    </row>
    <row r="25" spans="1:7">
      <c r="A25" s="18" t="s">
        <v>173</v>
      </c>
      <c r="B25" s="11">
        <v>74000</v>
      </c>
      <c r="C25" s="11">
        <v>-156</v>
      </c>
      <c r="D25" s="11">
        <v>73844</v>
      </c>
      <c r="E25" s="11">
        <v>17887.07</v>
      </c>
      <c r="F25" s="11">
        <v>17887.07</v>
      </c>
      <c r="G25" s="11">
        <f t="shared" si="0"/>
        <v>55956.93</v>
      </c>
    </row>
    <row r="26" spans="1:7">
      <c r="A26" s="18" t="s">
        <v>174</v>
      </c>
      <c r="B26" s="11">
        <v>4560260.55</v>
      </c>
      <c r="C26" s="11">
        <v>-1007500</v>
      </c>
      <c r="D26" s="11">
        <v>3552760.55</v>
      </c>
      <c r="E26" s="11">
        <v>597664.67000000004</v>
      </c>
      <c r="F26" s="11">
        <v>597664.67000000004</v>
      </c>
      <c r="G26" s="11">
        <f t="shared" si="0"/>
        <v>2955095.88</v>
      </c>
    </row>
    <row r="27" spans="1:7">
      <c r="A27" s="18" t="s">
        <v>175</v>
      </c>
      <c r="B27" s="11">
        <v>7060408.04</v>
      </c>
      <c r="C27" s="11">
        <v>-886685.66999999993</v>
      </c>
      <c r="D27" s="11">
        <v>6173722.3700000001</v>
      </c>
      <c r="E27" s="11">
        <v>555017.37</v>
      </c>
      <c r="F27" s="11">
        <v>555017.37</v>
      </c>
      <c r="G27" s="11">
        <f t="shared" si="0"/>
        <v>5618705</v>
      </c>
    </row>
    <row r="28" spans="1:7">
      <c r="A28" s="18" t="s">
        <v>176</v>
      </c>
      <c r="B28" s="11">
        <v>11536894.619999999</v>
      </c>
      <c r="C28" s="11">
        <v>5358673.1100000013</v>
      </c>
      <c r="D28" s="11">
        <v>16895567.73</v>
      </c>
      <c r="E28" s="11">
        <v>2617639.16</v>
      </c>
      <c r="F28" s="11">
        <v>2617639.16</v>
      </c>
      <c r="G28" s="11">
        <f t="shared" si="0"/>
        <v>14277928.57</v>
      </c>
    </row>
    <row r="29" spans="1:7">
      <c r="A29" s="18" t="s">
        <v>177</v>
      </c>
      <c r="B29" s="11">
        <v>2556058.0299999998</v>
      </c>
      <c r="C29" s="11">
        <v>-5263.339999999851</v>
      </c>
      <c r="D29" s="11">
        <v>2550794.69</v>
      </c>
      <c r="E29" s="11">
        <v>441877.71</v>
      </c>
      <c r="F29" s="11">
        <v>441877.71</v>
      </c>
      <c r="G29" s="11">
        <f t="shared" si="0"/>
        <v>2108916.98</v>
      </c>
    </row>
    <row r="30" spans="1:7">
      <c r="A30" s="18" t="s">
        <v>178</v>
      </c>
      <c r="B30" s="11">
        <v>20800705.370000001</v>
      </c>
      <c r="C30" s="11">
        <v>-876929.19000000134</v>
      </c>
      <c r="D30" s="11">
        <v>19923776.18</v>
      </c>
      <c r="E30" s="11">
        <v>2240115.0699999998</v>
      </c>
      <c r="F30" s="11">
        <v>2240115.0699999998</v>
      </c>
      <c r="G30" s="11">
        <f t="shared" si="0"/>
        <v>17683661.109999999</v>
      </c>
    </row>
    <row r="31" spans="1:7">
      <c r="A31" s="18" t="s">
        <v>179</v>
      </c>
      <c r="B31" s="11">
        <v>2374222.36</v>
      </c>
      <c r="C31" s="11">
        <v>-12000</v>
      </c>
      <c r="D31" s="11">
        <v>2362222.36</v>
      </c>
      <c r="E31" s="11">
        <v>394446.57</v>
      </c>
      <c r="F31" s="11">
        <v>394446.57</v>
      </c>
      <c r="G31" s="11">
        <f t="shared" si="0"/>
        <v>1967775.7899999998</v>
      </c>
    </row>
    <row r="32" spans="1:7">
      <c r="A32" s="18" t="s">
        <v>180</v>
      </c>
      <c r="B32" s="11">
        <v>951028.13</v>
      </c>
      <c r="C32" s="11">
        <v>-38700</v>
      </c>
      <c r="D32" s="11">
        <v>912328.13</v>
      </c>
      <c r="E32" s="11">
        <v>174840.91</v>
      </c>
      <c r="F32" s="11">
        <v>174840.91</v>
      </c>
      <c r="G32" s="11">
        <f t="shared" si="0"/>
        <v>737487.22</v>
      </c>
    </row>
    <row r="33" spans="1:7">
      <c r="A33" s="18" t="s">
        <v>181</v>
      </c>
      <c r="B33" s="11">
        <v>387843.62</v>
      </c>
      <c r="C33" s="11">
        <v>0</v>
      </c>
      <c r="D33" s="11">
        <v>387843.62</v>
      </c>
      <c r="E33" s="11">
        <v>71638.84</v>
      </c>
      <c r="F33" s="11">
        <v>71638.84</v>
      </c>
      <c r="G33" s="11">
        <f t="shared" si="0"/>
        <v>316204.78000000003</v>
      </c>
    </row>
    <row r="34" spans="1:7">
      <c r="A34" s="18" t="s">
        <v>182</v>
      </c>
      <c r="B34" s="11">
        <v>455706.16</v>
      </c>
      <c r="C34" s="11">
        <v>115845.00000000006</v>
      </c>
      <c r="D34" s="11">
        <v>571551.16</v>
      </c>
      <c r="E34" s="11">
        <v>115845</v>
      </c>
      <c r="F34" s="11">
        <v>115845</v>
      </c>
      <c r="G34" s="11">
        <f t="shared" si="0"/>
        <v>455706.16000000003</v>
      </c>
    </row>
    <row r="35" spans="1:7">
      <c r="A35" s="18" t="s">
        <v>183</v>
      </c>
      <c r="B35" s="11">
        <v>12638521.57</v>
      </c>
      <c r="C35" s="11">
        <v>77665</v>
      </c>
      <c r="D35" s="11">
        <v>12716186.57</v>
      </c>
      <c r="E35" s="11">
        <v>3183725.4</v>
      </c>
      <c r="F35" s="11">
        <v>3183725.4</v>
      </c>
      <c r="G35" s="11">
        <f t="shared" si="0"/>
        <v>9532461.1699999999</v>
      </c>
    </row>
    <row r="36" spans="1:7" ht="5.0999999999999996" customHeight="1">
      <c r="A36" s="18"/>
      <c r="B36" s="11"/>
      <c r="C36" s="11"/>
      <c r="D36" s="11"/>
      <c r="E36" s="11"/>
      <c r="F36" s="11"/>
      <c r="G36" s="11"/>
    </row>
    <row r="37" spans="1:7">
      <c r="A37" s="19" t="s">
        <v>90</v>
      </c>
      <c r="B37" s="11"/>
      <c r="C37" s="11"/>
      <c r="D37" s="11"/>
      <c r="E37" s="11"/>
      <c r="F37" s="11"/>
      <c r="G37" s="11"/>
    </row>
    <row r="38" spans="1:7">
      <c r="A38" s="19" t="s">
        <v>91</v>
      </c>
      <c r="B38" s="8">
        <f>SUM(B39:B47)</f>
        <v>155988298.39999998</v>
      </c>
      <c r="C38" s="8">
        <f t="shared" ref="C38:G38" si="1">SUM(C39:C47)</f>
        <v>-11889047.209999993</v>
      </c>
      <c r="D38" s="8">
        <f t="shared" si="1"/>
        <v>144099251.19000003</v>
      </c>
      <c r="E38" s="8">
        <f t="shared" si="1"/>
        <v>21311015.73</v>
      </c>
      <c r="F38" s="8">
        <f t="shared" si="1"/>
        <v>21020053.02</v>
      </c>
      <c r="G38" s="8">
        <f t="shared" si="1"/>
        <v>122788235.46000002</v>
      </c>
    </row>
    <row r="39" spans="1:7">
      <c r="A39" s="18" t="s">
        <v>141</v>
      </c>
      <c r="B39" s="11">
        <v>1300005.33</v>
      </c>
      <c r="C39" s="11">
        <v>0</v>
      </c>
      <c r="D39" s="11">
        <v>1300005.33</v>
      </c>
      <c r="E39" s="11">
        <v>0</v>
      </c>
      <c r="F39" s="11">
        <v>0</v>
      </c>
      <c r="G39" s="11">
        <f t="shared" ref="G39:G47" si="2">D39-E39</f>
        <v>1300005.33</v>
      </c>
    </row>
    <row r="40" spans="1:7">
      <c r="A40" s="18" t="s">
        <v>142</v>
      </c>
      <c r="B40" s="11">
        <v>83870231.670000002</v>
      </c>
      <c r="C40" s="11">
        <v>-7718566.9899999946</v>
      </c>
      <c r="D40" s="11">
        <v>76151664.680000007</v>
      </c>
      <c r="E40" s="11">
        <v>9988577.4000000004</v>
      </c>
      <c r="F40" s="11">
        <v>9697614.6899999995</v>
      </c>
      <c r="G40" s="11">
        <f t="shared" si="2"/>
        <v>66163087.280000009</v>
      </c>
    </row>
    <row r="41" spans="1:7">
      <c r="A41" s="18" t="s">
        <v>143</v>
      </c>
      <c r="B41" s="11">
        <v>129406.96</v>
      </c>
      <c r="C41" s="11">
        <v>-129406.96</v>
      </c>
      <c r="D41" s="11">
        <v>0</v>
      </c>
      <c r="E41" s="11">
        <v>0</v>
      </c>
      <c r="F41" s="11">
        <v>0</v>
      </c>
      <c r="G41" s="11">
        <f t="shared" si="2"/>
        <v>0</v>
      </c>
    </row>
    <row r="42" spans="1:7">
      <c r="A42" s="18" t="s">
        <v>144</v>
      </c>
      <c r="B42" s="11">
        <v>0</v>
      </c>
      <c r="C42" s="11">
        <v>2694</v>
      </c>
      <c r="D42" s="11">
        <v>2694</v>
      </c>
      <c r="E42" s="11">
        <v>0</v>
      </c>
      <c r="F42" s="11">
        <v>0</v>
      </c>
      <c r="G42" s="11">
        <f t="shared" si="2"/>
        <v>2694</v>
      </c>
    </row>
    <row r="43" spans="1:7">
      <c r="A43" s="18" t="s">
        <v>145</v>
      </c>
      <c r="B43" s="11">
        <v>39255271.420000002</v>
      </c>
      <c r="C43" s="11">
        <v>-5669180.8299999982</v>
      </c>
      <c r="D43" s="11">
        <v>33586090.590000004</v>
      </c>
      <c r="E43" s="11">
        <v>6453640.3399999999</v>
      </c>
      <c r="F43" s="11">
        <v>6453640.3399999999</v>
      </c>
      <c r="G43" s="11">
        <f t="shared" si="2"/>
        <v>27132450.250000004</v>
      </c>
    </row>
    <row r="44" spans="1:7">
      <c r="A44" s="18" t="s">
        <v>146</v>
      </c>
      <c r="B44" s="11">
        <v>6549193.0700000003</v>
      </c>
      <c r="C44" s="11">
        <v>-17000</v>
      </c>
      <c r="D44" s="11">
        <v>6532193.0700000003</v>
      </c>
      <c r="E44" s="11">
        <v>930941.64</v>
      </c>
      <c r="F44" s="11">
        <v>930941.64</v>
      </c>
      <c r="G44" s="11">
        <f t="shared" si="2"/>
        <v>5601251.4300000006</v>
      </c>
    </row>
    <row r="45" spans="1:7">
      <c r="A45" s="18" t="s">
        <v>147</v>
      </c>
      <c r="B45" s="11">
        <v>3256968.92</v>
      </c>
      <c r="C45" s="11">
        <v>456000</v>
      </c>
      <c r="D45" s="11">
        <v>3712968.92</v>
      </c>
      <c r="E45" s="11">
        <v>814549.12</v>
      </c>
      <c r="F45" s="11">
        <v>814549.12</v>
      </c>
      <c r="G45" s="11">
        <f t="shared" si="2"/>
        <v>2898419.8</v>
      </c>
    </row>
    <row r="46" spans="1:7">
      <c r="A46" s="18" t="s">
        <v>148</v>
      </c>
      <c r="B46" s="11">
        <v>15146613.16</v>
      </c>
      <c r="C46" s="11">
        <v>1172659.5700000003</v>
      </c>
      <c r="D46" s="11">
        <v>16319272.73</v>
      </c>
      <c r="E46" s="11">
        <v>2292693</v>
      </c>
      <c r="F46" s="11">
        <v>2292693</v>
      </c>
      <c r="G46" s="11">
        <f t="shared" si="2"/>
        <v>14026579.73</v>
      </c>
    </row>
    <row r="47" spans="1:7">
      <c r="A47" s="18" t="s">
        <v>149</v>
      </c>
      <c r="B47" s="11">
        <v>6480607.8700000001</v>
      </c>
      <c r="C47" s="11">
        <v>13754</v>
      </c>
      <c r="D47" s="11">
        <v>6494361.8700000001</v>
      </c>
      <c r="E47" s="11">
        <v>830614.23</v>
      </c>
      <c r="F47" s="11">
        <v>830614.23</v>
      </c>
      <c r="G47" s="11">
        <f t="shared" si="2"/>
        <v>5663747.6400000006</v>
      </c>
    </row>
    <row r="48" spans="1:7" ht="5.0999999999999996" customHeight="1">
      <c r="A48" s="20"/>
      <c r="B48" s="11"/>
      <c r="C48" s="11"/>
      <c r="D48" s="11"/>
      <c r="E48" s="11"/>
      <c r="F48" s="11"/>
      <c r="G48" s="11"/>
    </row>
    <row r="49" spans="1:7">
      <c r="A49" s="17" t="s">
        <v>83</v>
      </c>
      <c r="B49" s="8">
        <f>B5+B38</f>
        <v>307106517.80999994</v>
      </c>
      <c r="C49" s="8">
        <f>C5+C38</f>
        <v>-14259396.759999994</v>
      </c>
      <c r="D49" s="8">
        <f>D5+D38</f>
        <v>292847121.05000007</v>
      </c>
      <c r="E49" s="8">
        <f>E5+E38</f>
        <v>48655735</v>
      </c>
      <c r="F49" s="8">
        <f>F5+F38</f>
        <v>47788908.469999999</v>
      </c>
      <c r="G49" s="8">
        <f>G5+G38</f>
        <v>244191386.05000001</v>
      </c>
    </row>
    <row r="50" spans="1:7" ht="5.0999999999999996" customHeight="1">
      <c r="A50" s="21"/>
      <c r="B50" s="13"/>
      <c r="C50" s="13"/>
      <c r="D50" s="13"/>
      <c r="E50" s="13"/>
      <c r="F50" s="13"/>
      <c r="G50" s="13"/>
    </row>
  </sheetData>
  <mergeCells count="2"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zoomScale="112" zoomScaleNormal="112" workbookViewId="0">
      <selection activeCell="B5" sqref="B5:G80"/>
    </sheetView>
  </sheetViews>
  <sheetFormatPr baseColWidth="10" defaultRowHeight="11.25"/>
  <cols>
    <col min="1" max="1" width="65.83203125" style="14" customWidth="1"/>
    <col min="2" max="7" width="17.83203125" style="14" customWidth="1"/>
    <col min="8" max="16384" width="12" style="14"/>
  </cols>
  <sheetData>
    <row r="1" spans="1:7" ht="59.25" customHeight="1">
      <c r="A1" s="49" t="s">
        <v>151</v>
      </c>
      <c r="B1" s="53"/>
      <c r="C1" s="53"/>
      <c r="D1" s="53"/>
      <c r="E1" s="53"/>
      <c r="F1" s="53"/>
      <c r="G1" s="54"/>
    </row>
    <row r="2" spans="1:7" ht="12" customHeight="1">
      <c r="A2" s="40"/>
      <c r="B2" s="52" t="s">
        <v>0</v>
      </c>
      <c r="C2" s="52"/>
      <c r="D2" s="52"/>
      <c r="E2" s="52"/>
      <c r="F2" s="52"/>
      <c r="G2" s="37"/>
    </row>
    <row r="3" spans="1:7" ht="22.5">
      <c r="A3" s="41" t="s">
        <v>1</v>
      </c>
      <c r="B3" s="39" t="s">
        <v>2</v>
      </c>
      <c r="C3" s="39" t="s">
        <v>3</v>
      </c>
      <c r="D3" s="39" t="s">
        <v>4</v>
      </c>
      <c r="E3" s="39" t="s">
        <v>5</v>
      </c>
      <c r="F3" s="39" t="s">
        <v>86</v>
      </c>
      <c r="G3" s="38" t="s">
        <v>7</v>
      </c>
    </row>
    <row r="4" spans="1:7" ht="5.0999999999999996" customHeight="1">
      <c r="A4" s="15"/>
      <c r="B4" s="16"/>
      <c r="C4" s="16"/>
      <c r="D4" s="16"/>
      <c r="E4" s="16"/>
      <c r="F4" s="16"/>
      <c r="G4" s="16"/>
    </row>
    <row r="5" spans="1:7">
      <c r="A5" s="22" t="s">
        <v>92</v>
      </c>
      <c r="B5" s="8">
        <f>B6+B16+B25+B36</f>
        <v>151118219.41000003</v>
      </c>
      <c r="C5" s="8">
        <f t="shared" ref="C5:G5" si="0">C6+C16+C25+C36</f>
        <v>-2370349.549999998</v>
      </c>
      <c r="D5" s="8">
        <f t="shared" si="0"/>
        <v>148747869.85999998</v>
      </c>
      <c r="E5" s="8">
        <f t="shared" si="0"/>
        <v>27344719.27</v>
      </c>
      <c r="F5" s="8">
        <f t="shared" si="0"/>
        <v>26768855.449999999</v>
      </c>
      <c r="G5" s="8">
        <f t="shared" si="0"/>
        <v>121403150.58999999</v>
      </c>
    </row>
    <row r="6" spans="1:7">
      <c r="A6" s="7" t="s">
        <v>93</v>
      </c>
      <c r="B6" s="8">
        <f>SUM(B7:B14)</f>
        <v>52063583.969999999</v>
      </c>
      <c r="C6" s="8">
        <f t="shared" ref="C6:G6" si="1">SUM(C7:C14)</f>
        <v>7022923.9200000027</v>
      </c>
      <c r="D6" s="8">
        <f t="shared" si="1"/>
        <v>59086507.890000001</v>
      </c>
      <c r="E6" s="8">
        <f t="shared" si="1"/>
        <v>10037987.800000001</v>
      </c>
      <c r="F6" s="8">
        <f t="shared" si="1"/>
        <v>10037987.800000001</v>
      </c>
      <c r="G6" s="8">
        <f t="shared" si="1"/>
        <v>49048520.090000004</v>
      </c>
    </row>
    <row r="7" spans="1:7">
      <c r="A7" s="10" t="s">
        <v>94</v>
      </c>
      <c r="B7" s="11">
        <v>7287529.3600000003</v>
      </c>
      <c r="C7" s="11">
        <v>77000</v>
      </c>
      <c r="D7" s="11">
        <v>7364529.3600000003</v>
      </c>
      <c r="E7" s="11">
        <v>1352318.01</v>
      </c>
      <c r="F7" s="11">
        <v>1352318.01</v>
      </c>
      <c r="G7" s="11">
        <f>D7-E7</f>
        <v>6012211.3500000006</v>
      </c>
    </row>
    <row r="8" spans="1:7">
      <c r="A8" s="10" t="s">
        <v>95</v>
      </c>
      <c r="B8" s="11"/>
      <c r="C8" s="11"/>
      <c r="D8" s="11"/>
      <c r="E8" s="11"/>
      <c r="F8" s="11"/>
      <c r="G8" s="11">
        <f t="shared" ref="G8:G14" si="2">D8-E8</f>
        <v>0</v>
      </c>
    </row>
    <row r="9" spans="1:7">
      <c r="A9" s="10" t="s">
        <v>96</v>
      </c>
      <c r="B9" s="11">
        <v>8593545.1799999997</v>
      </c>
      <c r="C9" s="11">
        <v>920248</v>
      </c>
      <c r="D9" s="11">
        <v>9513793.1799999997</v>
      </c>
      <c r="E9" s="11">
        <v>2518428.86</v>
      </c>
      <c r="F9" s="11">
        <v>2518428.86</v>
      </c>
      <c r="G9" s="11">
        <f t="shared" si="2"/>
        <v>6995364.3200000003</v>
      </c>
    </row>
    <row r="10" spans="1:7">
      <c r="A10" s="10" t="s">
        <v>97</v>
      </c>
      <c r="B10" s="11"/>
      <c r="C10" s="11"/>
      <c r="D10" s="11"/>
      <c r="E10" s="11"/>
      <c r="F10" s="11"/>
      <c r="G10" s="11">
        <f t="shared" si="2"/>
        <v>0</v>
      </c>
    </row>
    <row r="11" spans="1:7">
      <c r="A11" s="10" t="s">
        <v>98</v>
      </c>
      <c r="B11" s="11">
        <v>11234383.42</v>
      </c>
      <c r="C11" s="11">
        <v>6572495.9000000004</v>
      </c>
      <c r="D11" s="11">
        <v>17806879.32</v>
      </c>
      <c r="E11" s="11">
        <v>2711193.12</v>
      </c>
      <c r="F11" s="11">
        <v>2711193.12</v>
      </c>
      <c r="G11" s="11">
        <f t="shared" si="2"/>
        <v>15095686.199999999</v>
      </c>
    </row>
    <row r="12" spans="1:7">
      <c r="A12" s="10" t="s">
        <v>99</v>
      </c>
      <c r="B12" s="11"/>
      <c r="C12" s="11"/>
      <c r="D12" s="11"/>
      <c r="E12" s="11"/>
      <c r="F12" s="11"/>
      <c r="G12" s="11">
        <f t="shared" si="2"/>
        <v>0</v>
      </c>
    </row>
    <row r="13" spans="1:7">
      <c r="A13" s="10" t="s">
        <v>100</v>
      </c>
      <c r="B13" s="11">
        <v>5347400.18</v>
      </c>
      <c r="C13" s="11">
        <v>-770170.96999999974</v>
      </c>
      <c r="D13" s="11">
        <v>4577229.21</v>
      </c>
      <c r="E13" s="11">
        <v>310284.25</v>
      </c>
      <c r="F13" s="11">
        <v>310284.25</v>
      </c>
      <c r="G13" s="11">
        <f t="shared" si="2"/>
        <v>4266944.96</v>
      </c>
    </row>
    <row r="14" spans="1:7">
      <c r="A14" s="10" t="s">
        <v>101</v>
      </c>
      <c r="B14" s="11">
        <v>19600725.829999998</v>
      </c>
      <c r="C14" s="11">
        <v>223350.99000000209</v>
      </c>
      <c r="D14" s="11">
        <v>19824076.82</v>
      </c>
      <c r="E14" s="11">
        <v>3145763.56</v>
      </c>
      <c r="F14" s="11">
        <v>3145763.56</v>
      </c>
      <c r="G14" s="11">
        <f t="shared" si="2"/>
        <v>16678313.26</v>
      </c>
    </row>
    <row r="15" spans="1:7" ht="5.0999999999999996" customHeight="1">
      <c r="A15" s="7"/>
      <c r="B15" s="8"/>
      <c r="C15" s="8"/>
      <c r="D15" s="8"/>
      <c r="E15" s="8"/>
      <c r="F15" s="8"/>
      <c r="G15" s="8"/>
    </row>
    <row r="16" spans="1:7">
      <c r="A16" s="7" t="s">
        <v>102</v>
      </c>
      <c r="B16" s="8">
        <f>SUM(B17:B23)</f>
        <v>94213237.450000018</v>
      </c>
      <c r="C16" s="8">
        <f t="shared" ref="C16:F16" si="3">SUM(C17:C23)</f>
        <v>-7995933.6100000003</v>
      </c>
      <c r="D16" s="8">
        <f t="shared" si="3"/>
        <v>86217303.839999989</v>
      </c>
      <c r="E16" s="8">
        <f t="shared" si="3"/>
        <v>16829943.539999999</v>
      </c>
      <c r="F16" s="8">
        <f t="shared" si="3"/>
        <v>16254079.719999999</v>
      </c>
      <c r="G16" s="8">
        <f t="shared" ref="G16:G71" si="4">D16-E16</f>
        <v>69387360.299999982</v>
      </c>
    </row>
    <row r="17" spans="1:7">
      <c r="A17" s="10" t="s">
        <v>103</v>
      </c>
      <c r="B17" s="11">
        <v>16518492.359999999</v>
      </c>
      <c r="C17" s="11">
        <v>-258212.08000000007</v>
      </c>
      <c r="D17" s="11">
        <v>16260280.279999999</v>
      </c>
      <c r="E17" s="11">
        <v>3544360.67</v>
      </c>
      <c r="F17" s="11">
        <v>3291256.85</v>
      </c>
      <c r="G17" s="11">
        <f t="shared" si="4"/>
        <v>12715919.609999999</v>
      </c>
    </row>
    <row r="18" spans="1:7">
      <c r="A18" s="10" t="s">
        <v>104</v>
      </c>
      <c r="B18" s="11">
        <v>47122731.93</v>
      </c>
      <c r="C18" s="11">
        <v>-8039450.5700000003</v>
      </c>
      <c r="D18" s="11">
        <v>39083281.359999999</v>
      </c>
      <c r="E18" s="11">
        <v>7291908.9199999999</v>
      </c>
      <c r="F18" s="11">
        <v>6969148.9199999999</v>
      </c>
      <c r="G18" s="11">
        <f t="shared" si="4"/>
        <v>31791372.439999998</v>
      </c>
    </row>
    <row r="19" spans="1:7">
      <c r="A19" s="10" t="s">
        <v>105</v>
      </c>
      <c r="B19" s="11">
        <v>1439519.71</v>
      </c>
      <c r="C19" s="11">
        <v>-10000</v>
      </c>
      <c r="D19" s="11">
        <v>1429519.71</v>
      </c>
      <c r="E19" s="11">
        <v>244094.13</v>
      </c>
      <c r="F19" s="11">
        <v>244094.13</v>
      </c>
      <c r="G19" s="11">
        <f t="shared" si="4"/>
        <v>1185425.58</v>
      </c>
    </row>
    <row r="20" spans="1:7">
      <c r="A20" s="10" t="s">
        <v>106</v>
      </c>
      <c r="B20" s="11">
        <v>6898132.8399999999</v>
      </c>
      <c r="C20" s="11">
        <v>-61387.040000000037</v>
      </c>
      <c r="D20" s="11">
        <v>6836745.7999999998</v>
      </c>
      <c r="E20" s="11">
        <v>1217354.3700000001</v>
      </c>
      <c r="F20" s="11">
        <v>1217354.3700000001</v>
      </c>
      <c r="G20" s="11">
        <f t="shared" si="4"/>
        <v>5619391.4299999997</v>
      </c>
    </row>
    <row r="21" spans="1:7">
      <c r="A21" s="10" t="s">
        <v>107</v>
      </c>
      <c r="B21" s="11">
        <v>4776685.01</v>
      </c>
      <c r="C21" s="11">
        <v>-10000</v>
      </c>
      <c r="D21" s="11">
        <v>4766685.01</v>
      </c>
      <c r="E21" s="11">
        <v>239864.28</v>
      </c>
      <c r="F21" s="11">
        <v>239864.28</v>
      </c>
      <c r="G21" s="11">
        <f t="shared" si="4"/>
        <v>4526820.7299999995</v>
      </c>
    </row>
    <row r="22" spans="1:7">
      <c r="A22" s="10" t="s">
        <v>108</v>
      </c>
      <c r="B22" s="11">
        <v>12638521.57</v>
      </c>
      <c r="C22" s="11">
        <v>77665</v>
      </c>
      <c r="D22" s="11">
        <v>12716186.57</v>
      </c>
      <c r="E22" s="11">
        <v>3183725.4</v>
      </c>
      <c r="F22" s="11">
        <v>3183725.4</v>
      </c>
      <c r="G22" s="11">
        <f t="shared" si="4"/>
        <v>9532461.1699999999</v>
      </c>
    </row>
    <row r="23" spans="1:7">
      <c r="A23" s="10" t="s">
        <v>109</v>
      </c>
      <c r="B23" s="11">
        <v>4819154.03</v>
      </c>
      <c r="C23" s="11">
        <v>305451.08000000007</v>
      </c>
      <c r="D23" s="11">
        <v>5124605.1100000003</v>
      </c>
      <c r="E23" s="11">
        <v>1108635.77</v>
      </c>
      <c r="F23" s="11">
        <v>1108635.77</v>
      </c>
      <c r="G23" s="11">
        <f t="shared" si="4"/>
        <v>4015969.3400000003</v>
      </c>
    </row>
    <row r="24" spans="1:7" ht="5.0999999999999996" customHeight="1">
      <c r="A24" s="7"/>
      <c r="B24" s="8"/>
      <c r="C24" s="8"/>
      <c r="D24" s="8"/>
      <c r="E24" s="8"/>
      <c r="F24" s="8"/>
      <c r="G24" s="8"/>
    </row>
    <row r="25" spans="1:7">
      <c r="A25" s="7" t="s">
        <v>110</v>
      </c>
      <c r="B25" s="8">
        <f>SUM(B26:B34)</f>
        <v>4210681.68</v>
      </c>
      <c r="C25" s="8">
        <f t="shared" ref="C25:F25" si="5">SUM(C26:C34)</f>
        <v>-1397339.8600000003</v>
      </c>
      <c r="D25" s="8">
        <f t="shared" si="5"/>
        <v>2813341.82</v>
      </c>
      <c r="E25" s="8">
        <f t="shared" si="5"/>
        <v>300698.78000000003</v>
      </c>
      <c r="F25" s="8">
        <f t="shared" si="5"/>
        <v>300698.78000000003</v>
      </c>
      <c r="G25" s="8">
        <f t="shared" si="4"/>
        <v>2512643.04</v>
      </c>
    </row>
    <row r="26" spans="1:7">
      <c r="A26" s="10" t="s">
        <v>111</v>
      </c>
      <c r="B26" s="11">
        <v>2670681.6800000002</v>
      </c>
      <c r="C26" s="11">
        <v>-34839.860000000335</v>
      </c>
      <c r="D26" s="11">
        <v>2635841.8199999998</v>
      </c>
      <c r="E26" s="11">
        <v>300698.78000000003</v>
      </c>
      <c r="F26" s="11">
        <v>300698.78000000003</v>
      </c>
      <c r="G26" s="11">
        <f t="shared" si="4"/>
        <v>2335143.04</v>
      </c>
    </row>
    <row r="27" spans="1:7">
      <c r="A27" s="10" t="s">
        <v>112</v>
      </c>
      <c r="B27" s="11">
        <v>1000000</v>
      </c>
      <c r="C27" s="11">
        <v>-1000000</v>
      </c>
      <c r="D27" s="11">
        <v>0</v>
      </c>
      <c r="E27" s="11">
        <v>0</v>
      </c>
      <c r="F27" s="11">
        <v>0</v>
      </c>
      <c r="G27" s="11">
        <f t="shared" si="4"/>
        <v>0</v>
      </c>
    </row>
    <row r="28" spans="1:7">
      <c r="A28" s="10" t="s">
        <v>113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</row>
    <row r="29" spans="1:7">
      <c r="A29" s="10" t="s">
        <v>114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</row>
    <row r="30" spans="1:7">
      <c r="A30" s="10" t="s">
        <v>115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</row>
    <row r="31" spans="1:7">
      <c r="A31" s="10" t="s">
        <v>116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</row>
    <row r="32" spans="1:7">
      <c r="A32" s="10" t="s">
        <v>117</v>
      </c>
      <c r="B32" s="11">
        <v>540000</v>
      </c>
      <c r="C32" s="11">
        <v>-362500</v>
      </c>
      <c r="D32" s="11">
        <v>177500</v>
      </c>
      <c r="E32" s="11">
        <v>0</v>
      </c>
      <c r="F32" s="11">
        <v>0</v>
      </c>
      <c r="G32" s="11">
        <f t="shared" ref="G32" si="6">D32-E32</f>
        <v>177500</v>
      </c>
    </row>
    <row r="33" spans="1:7">
      <c r="A33" s="10" t="s">
        <v>118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>
      <c r="A34" s="10" t="s">
        <v>119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5.0999999999999996" customHeight="1">
      <c r="A35" s="7"/>
      <c r="B35" s="8"/>
      <c r="C35" s="8"/>
      <c r="D35" s="8"/>
      <c r="E35" s="8"/>
      <c r="F35" s="8"/>
      <c r="G35" s="8"/>
    </row>
    <row r="36" spans="1:7">
      <c r="A36" s="22" t="s">
        <v>120</v>
      </c>
      <c r="B36" s="8">
        <f>SUM(B37:B40)</f>
        <v>630716.31000000006</v>
      </c>
      <c r="C36" s="8">
        <f t="shared" ref="C36:F36" si="7">SUM(C37:C40)</f>
        <v>0</v>
      </c>
      <c r="D36" s="8">
        <f t="shared" si="7"/>
        <v>630716.31000000006</v>
      </c>
      <c r="E36" s="8">
        <f t="shared" si="7"/>
        <v>176089.15</v>
      </c>
      <c r="F36" s="8">
        <f t="shared" si="7"/>
        <v>176089.15</v>
      </c>
      <c r="G36" s="8">
        <f t="shared" si="4"/>
        <v>454627.16000000003</v>
      </c>
    </row>
    <row r="37" spans="1:7">
      <c r="A37" s="10" t="s">
        <v>121</v>
      </c>
      <c r="B37" s="11">
        <v>630716.31000000006</v>
      </c>
      <c r="C37" s="11">
        <v>0</v>
      </c>
      <c r="D37" s="11">
        <v>630716.31000000006</v>
      </c>
      <c r="E37" s="11">
        <v>176089.15</v>
      </c>
      <c r="F37" s="11">
        <v>176089.15</v>
      </c>
      <c r="G37" s="11">
        <f t="shared" si="4"/>
        <v>454627.16000000003</v>
      </c>
    </row>
    <row r="38" spans="1:7" ht="22.5">
      <c r="A38" s="23" t="s">
        <v>122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</row>
    <row r="39" spans="1:7">
      <c r="A39" s="10" t="s">
        <v>123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</row>
    <row r="40" spans="1:7">
      <c r="A40" s="10" t="s">
        <v>124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</row>
    <row r="41" spans="1:7" ht="5.0999999999999996" customHeight="1">
      <c r="A41" s="7"/>
      <c r="B41" s="8"/>
      <c r="C41" s="8"/>
      <c r="D41" s="8"/>
      <c r="E41" s="8"/>
      <c r="F41" s="8"/>
      <c r="G41" s="8"/>
    </row>
    <row r="42" spans="1:7">
      <c r="A42" s="7" t="s">
        <v>125</v>
      </c>
      <c r="B42" s="8">
        <f>B43+B53+B62+B73</f>
        <v>155988298.40000001</v>
      </c>
      <c r="C42" s="8">
        <f t="shared" ref="C42:F42" si="8">C43+C53+C62+C73</f>
        <v>-11889047.209999997</v>
      </c>
      <c r="D42" s="8">
        <f t="shared" si="8"/>
        <v>144099251.19000003</v>
      </c>
      <c r="E42" s="8">
        <f t="shared" si="8"/>
        <v>21311015.729999997</v>
      </c>
      <c r="F42" s="8">
        <f t="shared" si="8"/>
        <v>21020053.02</v>
      </c>
      <c r="G42" s="8">
        <f t="shared" si="4"/>
        <v>122788235.46000004</v>
      </c>
    </row>
    <row r="43" spans="1:7">
      <c r="A43" s="7" t="s">
        <v>93</v>
      </c>
      <c r="B43" s="8">
        <f>SUM(B44:B51)</f>
        <v>51389561.949999996</v>
      </c>
      <c r="C43" s="8">
        <f t="shared" ref="C43:F43" si="9">SUM(C44:C51)</f>
        <v>-6594809.4199999981</v>
      </c>
      <c r="D43" s="8">
        <f t="shared" si="9"/>
        <v>44794752.530000001</v>
      </c>
      <c r="E43" s="8">
        <f t="shared" si="9"/>
        <v>8199131.0999999996</v>
      </c>
      <c r="F43" s="8">
        <f t="shared" si="9"/>
        <v>8199131.0999999996</v>
      </c>
      <c r="G43" s="8">
        <f t="shared" si="4"/>
        <v>36595621.43</v>
      </c>
    </row>
    <row r="44" spans="1:7">
      <c r="A44" s="10" t="s">
        <v>94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f t="shared" si="4"/>
        <v>0</v>
      </c>
    </row>
    <row r="45" spans="1:7">
      <c r="A45" s="10" t="s">
        <v>95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f t="shared" si="4"/>
        <v>0</v>
      </c>
    </row>
    <row r="46" spans="1:7">
      <c r="A46" s="10" t="s">
        <v>96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f t="shared" si="4"/>
        <v>0</v>
      </c>
    </row>
    <row r="47" spans="1:7">
      <c r="A47" s="10" t="s">
        <v>97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f t="shared" si="4"/>
        <v>0</v>
      </c>
    </row>
    <row r="48" spans="1:7">
      <c r="A48" s="10" t="s">
        <v>98</v>
      </c>
      <c r="B48" s="11">
        <v>2328128.54</v>
      </c>
      <c r="C48" s="11">
        <v>-1364628.59</v>
      </c>
      <c r="D48" s="11">
        <v>963499.95</v>
      </c>
      <c r="E48" s="11">
        <v>0</v>
      </c>
      <c r="F48" s="11">
        <v>0</v>
      </c>
      <c r="G48" s="11">
        <f t="shared" si="4"/>
        <v>963499.95</v>
      </c>
    </row>
    <row r="49" spans="1:7">
      <c r="A49" s="10" t="s">
        <v>99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</row>
    <row r="50" spans="1:7">
      <c r="A50" s="10" t="s">
        <v>100</v>
      </c>
      <c r="B50" s="11">
        <v>49061433.409999996</v>
      </c>
      <c r="C50" s="11">
        <v>-5230180.8299999982</v>
      </c>
      <c r="D50" s="11">
        <v>43831252.579999998</v>
      </c>
      <c r="E50" s="11">
        <v>8199131.0999999996</v>
      </c>
      <c r="F50" s="11">
        <v>8199131.0999999996</v>
      </c>
      <c r="G50" s="11">
        <f t="shared" ref="G50" si="10">D50-E50</f>
        <v>35632121.479999997</v>
      </c>
    </row>
    <row r="51" spans="1:7">
      <c r="A51" s="10" t="s">
        <v>101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f t="shared" si="4"/>
        <v>0</v>
      </c>
    </row>
    <row r="52" spans="1:7" ht="5.0999999999999996" customHeight="1">
      <c r="A52" s="7"/>
      <c r="B52" s="8"/>
      <c r="C52" s="8"/>
      <c r="D52" s="8"/>
      <c r="E52" s="8"/>
      <c r="F52" s="8"/>
      <c r="G52" s="8"/>
    </row>
    <row r="53" spans="1:7">
      <c r="A53" s="7" t="s">
        <v>102</v>
      </c>
      <c r="B53" s="8">
        <f>SUM(B54:B60)</f>
        <v>102563875.11999999</v>
      </c>
      <c r="C53" s="8">
        <f t="shared" ref="C53:F53" si="11">SUM(C54:C60)</f>
        <v>-5294237.79</v>
      </c>
      <c r="D53" s="8">
        <f t="shared" si="11"/>
        <v>97269637.329999998</v>
      </c>
      <c r="E53" s="8">
        <f t="shared" si="11"/>
        <v>12928170.629999999</v>
      </c>
      <c r="F53" s="8">
        <f t="shared" si="11"/>
        <v>12637207.92</v>
      </c>
      <c r="G53" s="8">
        <f t="shared" si="4"/>
        <v>84341466.700000003</v>
      </c>
    </row>
    <row r="54" spans="1:7">
      <c r="A54" s="10" t="s">
        <v>103</v>
      </c>
      <c r="B54" s="11">
        <v>19827216.43</v>
      </c>
      <c r="C54" s="11">
        <v>-3408202.0499999989</v>
      </c>
      <c r="D54" s="11">
        <v>16419014.380000001</v>
      </c>
      <c r="E54" s="11">
        <v>5379071.4100000001</v>
      </c>
      <c r="F54" s="11">
        <v>5088108.7</v>
      </c>
      <c r="G54" s="11">
        <f t="shared" si="4"/>
        <v>11039942.970000001</v>
      </c>
    </row>
    <row r="55" spans="1:7">
      <c r="A55" s="10" t="s">
        <v>104</v>
      </c>
      <c r="B55" s="11">
        <v>82607251.730000004</v>
      </c>
      <c r="C55" s="11">
        <v>-1759322.7800000012</v>
      </c>
      <c r="D55" s="11">
        <v>80847928.950000003</v>
      </c>
      <c r="E55" s="11">
        <v>7549099.2199999997</v>
      </c>
      <c r="F55" s="11">
        <v>7549099.2199999997</v>
      </c>
      <c r="G55" s="11">
        <f t="shared" si="4"/>
        <v>73298829.730000004</v>
      </c>
    </row>
    <row r="56" spans="1:7">
      <c r="A56" s="10" t="s">
        <v>105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</row>
    <row r="57" spans="1:7">
      <c r="A57" s="10" t="s">
        <v>106</v>
      </c>
      <c r="B57" s="11">
        <v>0</v>
      </c>
      <c r="C57" s="11">
        <v>2694</v>
      </c>
      <c r="D57" s="11">
        <v>2694</v>
      </c>
      <c r="E57" s="11">
        <v>0</v>
      </c>
      <c r="F57" s="11">
        <v>0</v>
      </c>
      <c r="G57" s="11">
        <f t="shared" ref="G57" si="12">D57-E57</f>
        <v>2694</v>
      </c>
    </row>
    <row r="58" spans="1:7">
      <c r="A58" s="10" t="s">
        <v>107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</row>
    <row r="59" spans="1:7">
      <c r="A59" s="10" t="s">
        <v>108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</row>
    <row r="60" spans="1:7">
      <c r="A60" s="10" t="s">
        <v>109</v>
      </c>
      <c r="B60" s="11">
        <v>129406.96</v>
      </c>
      <c r="C60" s="11">
        <v>-129406.96</v>
      </c>
      <c r="D60" s="11">
        <v>0</v>
      </c>
      <c r="E60" s="11">
        <v>0</v>
      </c>
      <c r="F60" s="11">
        <v>0</v>
      </c>
      <c r="G60" s="11">
        <f t="shared" ref="G60" si="13">D60-E60</f>
        <v>0</v>
      </c>
    </row>
    <row r="61" spans="1:7" ht="5.0999999999999996" customHeight="1">
      <c r="A61" s="7"/>
      <c r="B61" s="8"/>
      <c r="C61" s="8"/>
      <c r="D61" s="8"/>
      <c r="E61" s="8"/>
      <c r="F61" s="8"/>
      <c r="G61" s="8"/>
    </row>
    <row r="62" spans="1:7">
      <c r="A62" s="7" t="s">
        <v>110</v>
      </c>
      <c r="B62" s="8">
        <f>SUM(B63:B71)</f>
        <v>1300005.33</v>
      </c>
      <c r="C62" s="8">
        <f t="shared" ref="C62:F62" si="14">SUM(C63:C71)</f>
        <v>0</v>
      </c>
      <c r="D62" s="8">
        <f t="shared" si="14"/>
        <v>1300005.33</v>
      </c>
      <c r="E62" s="8">
        <f t="shared" si="14"/>
        <v>0</v>
      </c>
      <c r="F62" s="8">
        <f t="shared" si="14"/>
        <v>0</v>
      </c>
      <c r="G62" s="8">
        <f t="shared" si="4"/>
        <v>1300005.33</v>
      </c>
    </row>
    <row r="63" spans="1:7">
      <c r="A63" s="10" t="s">
        <v>111</v>
      </c>
      <c r="B63" s="11">
        <v>1300005.33</v>
      </c>
      <c r="C63" s="11">
        <v>0</v>
      </c>
      <c r="D63" s="11">
        <v>1300005.33</v>
      </c>
      <c r="E63" s="11">
        <v>0</v>
      </c>
      <c r="F63" s="11">
        <v>0</v>
      </c>
      <c r="G63" s="11">
        <f t="shared" si="4"/>
        <v>1300005.33</v>
      </c>
    </row>
    <row r="64" spans="1:7">
      <c r="A64" s="10" t="s">
        <v>112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</row>
    <row r="65" spans="1:7">
      <c r="A65" s="10" t="s">
        <v>113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</row>
    <row r="66" spans="1:7">
      <c r="A66" s="10" t="s">
        <v>114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</row>
    <row r="67" spans="1:7">
      <c r="A67" s="10" t="s">
        <v>115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</row>
    <row r="68" spans="1:7">
      <c r="A68" s="10" t="s">
        <v>116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</row>
    <row r="69" spans="1:7">
      <c r="A69" s="10" t="s">
        <v>117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</row>
    <row r="70" spans="1:7">
      <c r="A70" s="10" t="s">
        <v>118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f t="shared" si="4"/>
        <v>0</v>
      </c>
    </row>
    <row r="71" spans="1:7">
      <c r="A71" s="10" t="s">
        <v>119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f t="shared" si="4"/>
        <v>0</v>
      </c>
    </row>
    <row r="72" spans="1:7" ht="5.0999999999999996" customHeight="1">
      <c r="A72" s="7"/>
      <c r="B72" s="8"/>
      <c r="C72" s="8"/>
      <c r="D72" s="8"/>
      <c r="E72" s="8"/>
      <c r="F72" s="8"/>
      <c r="G72" s="8"/>
    </row>
    <row r="73" spans="1:7">
      <c r="A73" s="22" t="s">
        <v>120</v>
      </c>
      <c r="B73" s="8">
        <f>SUM(B74:B77)</f>
        <v>734856</v>
      </c>
      <c r="C73" s="8">
        <f t="shared" ref="C73:F73" si="15">SUM(C74:C77)</f>
        <v>0</v>
      </c>
      <c r="D73" s="8">
        <f t="shared" si="15"/>
        <v>734856</v>
      </c>
      <c r="E73" s="8">
        <f t="shared" si="15"/>
        <v>183714</v>
      </c>
      <c r="F73" s="8">
        <f t="shared" si="15"/>
        <v>183714</v>
      </c>
      <c r="G73" s="8">
        <f t="shared" ref="G73:G77" si="16">D73-E73</f>
        <v>551142</v>
      </c>
    </row>
    <row r="74" spans="1:7">
      <c r="A74" s="10" t="s">
        <v>121</v>
      </c>
      <c r="B74" s="11">
        <v>734856</v>
      </c>
      <c r="C74" s="11">
        <v>0</v>
      </c>
      <c r="D74" s="11">
        <v>734856</v>
      </c>
      <c r="E74" s="11">
        <v>183714</v>
      </c>
      <c r="F74" s="11">
        <v>183714</v>
      </c>
      <c r="G74" s="11">
        <f t="shared" si="16"/>
        <v>551142</v>
      </c>
    </row>
    <row r="75" spans="1:7" ht="22.5">
      <c r="A75" s="23" t="s">
        <v>122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</row>
    <row r="76" spans="1:7">
      <c r="A76" s="10" t="s">
        <v>123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f t="shared" si="16"/>
        <v>0</v>
      </c>
    </row>
    <row r="77" spans="1:7">
      <c r="A77" s="10" t="s">
        <v>124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f t="shared" si="16"/>
        <v>0</v>
      </c>
    </row>
    <row r="78" spans="1:7" ht="5.0999999999999996" customHeight="1">
      <c r="A78" s="7"/>
      <c r="B78" s="8"/>
      <c r="C78" s="8"/>
      <c r="D78" s="8"/>
      <c r="E78" s="8"/>
      <c r="F78" s="8"/>
      <c r="G78" s="8"/>
    </row>
    <row r="79" spans="1:7">
      <c r="A79" s="7" t="s">
        <v>83</v>
      </c>
      <c r="B79" s="8">
        <f>B5+B42</f>
        <v>307106517.81000006</v>
      </c>
      <c r="C79" s="8">
        <f t="shared" ref="C79:G79" si="17">C5+C42</f>
        <v>-14259396.759999994</v>
      </c>
      <c r="D79" s="8">
        <f t="shared" si="17"/>
        <v>292847121.05000001</v>
      </c>
      <c r="E79" s="8">
        <f t="shared" si="17"/>
        <v>48655735</v>
      </c>
      <c r="F79" s="8">
        <f t="shared" si="17"/>
        <v>47788908.469999999</v>
      </c>
      <c r="G79" s="8">
        <f t="shared" si="17"/>
        <v>244191386.05000001</v>
      </c>
    </row>
    <row r="80" spans="1:7" ht="5.0999999999999996" customHeight="1">
      <c r="A80" s="24"/>
      <c r="B80" s="25"/>
      <c r="C80" s="25"/>
      <c r="D80" s="25"/>
      <c r="E80" s="25"/>
      <c r="F80" s="25"/>
      <c r="G80" s="25"/>
    </row>
  </sheetData>
  <mergeCells count="2">
    <mergeCell ref="A1:G1"/>
    <mergeCell ref="B2:F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4" workbookViewId="0">
      <selection activeCell="B4" sqref="B4:G28"/>
    </sheetView>
  </sheetViews>
  <sheetFormatPr baseColWidth="10" defaultRowHeight="11.25"/>
  <cols>
    <col min="1" max="1" width="56.83203125" style="14" customWidth="1"/>
    <col min="2" max="7" width="16.83203125" style="14" customWidth="1"/>
    <col min="8" max="16384" width="12" style="14"/>
  </cols>
  <sheetData>
    <row r="1" spans="1:7" ht="62.25" customHeight="1">
      <c r="A1" s="49" t="s">
        <v>152</v>
      </c>
      <c r="B1" s="53"/>
      <c r="C1" s="53"/>
      <c r="D1" s="53"/>
      <c r="E1" s="53"/>
      <c r="F1" s="53"/>
      <c r="G1" s="54"/>
    </row>
    <row r="2" spans="1:7">
      <c r="A2" s="40"/>
      <c r="B2" s="52" t="s">
        <v>0</v>
      </c>
      <c r="C2" s="52"/>
      <c r="D2" s="52"/>
      <c r="E2" s="52"/>
      <c r="F2" s="52"/>
      <c r="G2" s="37"/>
    </row>
    <row r="3" spans="1:7" ht="45.75" customHeight="1">
      <c r="A3" s="42" t="s">
        <v>1</v>
      </c>
      <c r="B3" s="39" t="s">
        <v>2</v>
      </c>
      <c r="C3" s="39" t="s">
        <v>3</v>
      </c>
      <c r="D3" s="39" t="s">
        <v>4</v>
      </c>
      <c r="E3" s="39" t="s">
        <v>126</v>
      </c>
      <c r="F3" s="39" t="s">
        <v>86</v>
      </c>
      <c r="G3" s="43" t="s">
        <v>7</v>
      </c>
    </row>
    <row r="4" spans="1:7">
      <c r="A4" s="26" t="s">
        <v>127</v>
      </c>
      <c r="B4" s="27">
        <f>B5+B6+B7+B10+B11+B14</f>
        <v>67364012.030000001</v>
      </c>
      <c r="C4" s="27">
        <f t="shared" ref="C4:G4" si="0">C5+C6+C7+C10+C11+C14</f>
        <v>3277259.0100000054</v>
      </c>
      <c r="D4" s="27">
        <f t="shared" si="0"/>
        <v>70641271.040000007</v>
      </c>
      <c r="E4" s="27">
        <f t="shared" si="0"/>
        <v>12662643.609999999</v>
      </c>
      <c r="F4" s="27">
        <f t="shared" si="0"/>
        <v>12662643.609999999</v>
      </c>
      <c r="G4" s="27">
        <f t="shared" si="0"/>
        <v>57978627.430000007</v>
      </c>
    </row>
    <row r="5" spans="1:7">
      <c r="A5" s="28" t="s">
        <v>128</v>
      </c>
      <c r="B5" s="8">
        <f>67364012.03-B7-B10-B14</f>
        <v>63969046.093857147</v>
      </c>
      <c r="C5" s="8">
        <f>+D5-B5</f>
        <v>1337259.0100000054</v>
      </c>
      <c r="D5" s="8">
        <f>70641271.04-D7-D10-D14</f>
        <v>65306305.103857152</v>
      </c>
      <c r="E5" s="55">
        <f>12662643.61-E7-E10-E14</f>
        <v>11887236.700000001</v>
      </c>
      <c r="F5" s="55">
        <f>12662643.61-F7-F10-F14</f>
        <v>11887236.700000001</v>
      </c>
      <c r="G5" s="8">
        <f>D5-E5</f>
        <v>53419068.403857149</v>
      </c>
    </row>
    <row r="6" spans="1:7">
      <c r="A6" s="28" t="s">
        <v>129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8">
        <f>D6-E6</f>
        <v>0</v>
      </c>
    </row>
    <row r="7" spans="1:7">
      <c r="A7" s="28" t="s">
        <v>130</v>
      </c>
      <c r="B7" s="11">
        <f>SUM(B8:B9)</f>
        <v>1234505.756142857</v>
      </c>
      <c r="C7" s="11">
        <f t="shared" ref="C7:G7" si="1">SUM(C8:C9)</f>
        <v>0</v>
      </c>
      <c r="D7" s="11">
        <f t="shared" si="1"/>
        <v>1234505.756142857</v>
      </c>
      <c r="E7" s="11">
        <f t="shared" si="1"/>
        <v>206611.77000000002</v>
      </c>
      <c r="F7" s="11">
        <f t="shared" si="1"/>
        <v>206611.77000000002</v>
      </c>
      <c r="G7" s="11">
        <f t="shared" si="1"/>
        <v>1027893.986142857</v>
      </c>
    </row>
    <row r="8" spans="1:7">
      <c r="A8" s="23" t="s">
        <v>131</v>
      </c>
      <c r="B8" s="11">
        <v>110511.16559999999</v>
      </c>
      <c r="C8" s="11">
        <f>+D8-B8</f>
        <v>0</v>
      </c>
      <c r="D8" s="11">
        <v>110511.16559999999</v>
      </c>
      <c r="E8" s="11">
        <v>23568.75</v>
      </c>
      <c r="F8" s="11">
        <v>23568.75</v>
      </c>
      <c r="G8" s="11">
        <f t="shared" ref="G8:G14" si="2">D8-E8</f>
        <v>86942.415599999993</v>
      </c>
    </row>
    <row r="9" spans="1:7">
      <c r="A9" s="23" t="s">
        <v>132</v>
      </c>
      <c r="B9" s="11">
        <v>1123994.5905428571</v>
      </c>
      <c r="C9" s="11">
        <f>+D9-B9</f>
        <v>0</v>
      </c>
      <c r="D9" s="11">
        <v>1123994.5905428571</v>
      </c>
      <c r="E9" s="11">
        <v>183043.02000000002</v>
      </c>
      <c r="F9" s="11">
        <v>183043.02000000002</v>
      </c>
      <c r="G9" s="11">
        <f t="shared" si="2"/>
        <v>940951.57054285705</v>
      </c>
    </row>
    <row r="10" spans="1:7">
      <c r="A10" s="28" t="s">
        <v>133</v>
      </c>
      <c r="B10" s="8">
        <v>1160460.18</v>
      </c>
      <c r="C10" s="8">
        <f>+D10-B10</f>
        <v>1940000.0000000002</v>
      </c>
      <c r="D10" s="8">
        <v>3100460.18</v>
      </c>
      <c r="E10" s="8">
        <v>136349.29</v>
      </c>
      <c r="F10" s="8">
        <v>136349.29</v>
      </c>
      <c r="G10" s="8">
        <f t="shared" si="2"/>
        <v>2964110.89</v>
      </c>
    </row>
    <row r="11" spans="1:7" ht="22.5">
      <c r="A11" s="28" t="s">
        <v>134</v>
      </c>
      <c r="B11" s="11">
        <f>SUM(B12:B13)</f>
        <v>0</v>
      </c>
      <c r="C11" s="11">
        <f t="shared" ref="C11:F11" si="3">SUM(C12:C13)</f>
        <v>0</v>
      </c>
      <c r="D11" s="11">
        <f t="shared" si="3"/>
        <v>0</v>
      </c>
      <c r="E11" s="11">
        <f t="shared" si="3"/>
        <v>0</v>
      </c>
      <c r="F11" s="11">
        <f t="shared" si="3"/>
        <v>0</v>
      </c>
      <c r="G11" s="11">
        <f t="shared" si="2"/>
        <v>0</v>
      </c>
    </row>
    <row r="12" spans="1:7">
      <c r="A12" s="23" t="s">
        <v>135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f t="shared" si="2"/>
        <v>0</v>
      </c>
    </row>
    <row r="13" spans="1:7">
      <c r="A13" s="23" t="s">
        <v>136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f t="shared" si="2"/>
        <v>0</v>
      </c>
    </row>
    <row r="14" spans="1:7">
      <c r="A14" s="28" t="s">
        <v>137</v>
      </c>
      <c r="B14" s="8">
        <v>1000000</v>
      </c>
      <c r="C14" s="8">
        <f>+D14-B14</f>
        <v>0</v>
      </c>
      <c r="D14" s="8">
        <v>1000000</v>
      </c>
      <c r="E14" s="8">
        <f>76366.38+356079.47</f>
        <v>432445.85</v>
      </c>
      <c r="F14" s="8">
        <f>76366.38+356079.47</f>
        <v>432445.85</v>
      </c>
      <c r="G14" s="8">
        <f t="shared" si="2"/>
        <v>567554.15</v>
      </c>
    </row>
    <row r="15" spans="1:7" ht="5.0999999999999996" customHeight="1">
      <c r="A15" s="28"/>
      <c r="B15" s="11"/>
      <c r="C15" s="11"/>
      <c r="D15" s="11"/>
      <c r="E15" s="11"/>
      <c r="F15" s="11"/>
      <c r="G15" s="11"/>
    </row>
    <row r="16" spans="1:7">
      <c r="A16" s="19" t="s">
        <v>138</v>
      </c>
      <c r="B16" s="8">
        <f>B17+B18+B19+B22+B23+B26</f>
        <v>24307852.449999999</v>
      </c>
      <c r="C16" s="8">
        <f t="shared" ref="C16:G16" si="4">C17+C18+C19+C22+C23+C26</f>
        <v>545708.83999999985</v>
      </c>
      <c r="D16" s="8">
        <f t="shared" si="4"/>
        <v>24853561.289999999</v>
      </c>
      <c r="E16" s="8">
        <f t="shared" si="4"/>
        <v>4491232.46</v>
      </c>
      <c r="F16" s="8">
        <f t="shared" si="4"/>
        <v>4491232.46</v>
      </c>
      <c r="G16" s="8">
        <f t="shared" si="4"/>
        <v>20362328.829999998</v>
      </c>
    </row>
    <row r="17" spans="1:7">
      <c r="A17" s="28" t="s">
        <v>128</v>
      </c>
      <c r="B17" s="8">
        <f>24307852.45-B19-B22-B26</f>
        <v>6960566.2357714288</v>
      </c>
      <c r="C17" s="8">
        <f>+D17-B17</f>
        <v>545708.83999999985</v>
      </c>
      <c r="D17" s="8">
        <f>24853561.29-D19-D22-D26</f>
        <v>7506275.0757714286</v>
      </c>
      <c r="E17" s="8">
        <f>4491232.46-E19-E22-E26</f>
        <v>2143699.7000000002</v>
      </c>
      <c r="F17" s="8">
        <f>4491232.46-F19-F22-F26</f>
        <v>2143699.7000000002</v>
      </c>
      <c r="G17" s="8">
        <f t="shared" ref="G17:G25" si="5">D17-E17</f>
        <v>5362575.3757714285</v>
      </c>
    </row>
    <row r="18" spans="1:7">
      <c r="A18" s="28" t="s">
        <v>129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f t="shared" si="5"/>
        <v>0</v>
      </c>
    </row>
    <row r="19" spans="1:7">
      <c r="A19" s="28" t="s">
        <v>130</v>
      </c>
      <c r="B19" s="11">
        <f>SUM(B20:B21)</f>
        <v>1883753.264228571</v>
      </c>
      <c r="C19" s="11">
        <f t="shared" ref="C19:F19" si="6">SUM(C20:C21)</f>
        <v>0</v>
      </c>
      <c r="D19" s="11">
        <f t="shared" si="6"/>
        <v>1883753.264228571</v>
      </c>
      <c r="E19" s="11">
        <f t="shared" si="6"/>
        <v>355315.05</v>
      </c>
      <c r="F19" s="11">
        <f t="shared" si="6"/>
        <v>355315.05</v>
      </c>
      <c r="G19" s="11">
        <f t="shared" si="5"/>
        <v>1528438.2142285709</v>
      </c>
    </row>
    <row r="20" spans="1:7">
      <c r="A20" s="23" t="s">
        <v>131</v>
      </c>
      <c r="B20" s="11">
        <v>110511.16559999999</v>
      </c>
      <c r="C20" s="11">
        <f>+D20-B20</f>
        <v>0</v>
      </c>
      <c r="D20" s="11">
        <v>110511.16559999999</v>
      </c>
      <c r="E20" s="11">
        <v>15136.359999999997</v>
      </c>
      <c r="F20" s="11">
        <v>15136.359999999997</v>
      </c>
      <c r="G20" s="11">
        <f t="shared" si="5"/>
        <v>95374.805599999992</v>
      </c>
    </row>
    <row r="21" spans="1:7">
      <c r="A21" s="23" t="s">
        <v>132</v>
      </c>
      <c r="B21" s="11">
        <v>1773242.098628571</v>
      </c>
      <c r="C21" s="11"/>
      <c r="D21" s="11">
        <v>1773242.098628571</v>
      </c>
      <c r="E21" s="11">
        <v>340178.69</v>
      </c>
      <c r="F21" s="11">
        <v>340178.69</v>
      </c>
      <c r="G21" s="11">
        <f t="shared" si="5"/>
        <v>1433063.4086285711</v>
      </c>
    </row>
    <row r="22" spans="1:7">
      <c r="A22" s="28" t="s">
        <v>133</v>
      </c>
      <c r="B22" s="8">
        <v>15463532.949999999</v>
      </c>
      <c r="C22" s="8">
        <f>+D22-B22</f>
        <v>0</v>
      </c>
      <c r="D22" s="8">
        <v>15463532.949999999</v>
      </c>
      <c r="E22" s="8">
        <v>1992217.71</v>
      </c>
      <c r="F22" s="8">
        <v>1992217.71</v>
      </c>
      <c r="G22" s="8">
        <f t="shared" si="5"/>
        <v>13471315.239999998</v>
      </c>
    </row>
    <row r="23" spans="1:7" ht="22.5">
      <c r="A23" s="28" t="s">
        <v>134</v>
      </c>
      <c r="B23" s="11">
        <f>SUM(B24:B25)</f>
        <v>0</v>
      </c>
      <c r="C23" s="11">
        <f t="shared" ref="C23:F23" si="7">SUM(C24:C25)</f>
        <v>0</v>
      </c>
      <c r="D23" s="11">
        <f t="shared" si="7"/>
        <v>0</v>
      </c>
      <c r="E23" s="11">
        <f t="shared" si="7"/>
        <v>0</v>
      </c>
      <c r="F23" s="11">
        <f t="shared" si="7"/>
        <v>0</v>
      </c>
      <c r="G23" s="11">
        <f t="shared" si="5"/>
        <v>0</v>
      </c>
    </row>
    <row r="24" spans="1:7">
      <c r="A24" s="23" t="s">
        <v>135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f t="shared" si="5"/>
        <v>0</v>
      </c>
    </row>
    <row r="25" spans="1:7">
      <c r="A25" s="23" t="s">
        <v>136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f t="shared" si="5"/>
        <v>0</v>
      </c>
    </row>
    <row r="26" spans="1:7">
      <c r="A26" s="28" t="s">
        <v>137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>
      <c r="A27" s="19" t="s">
        <v>139</v>
      </c>
      <c r="B27" s="8">
        <f>B4+B16</f>
        <v>91671864.480000004</v>
      </c>
      <c r="C27" s="8">
        <f t="shared" ref="C27:G27" si="8">C4+C16</f>
        <v>3822967.8500000052</v>
      </c>
      <c r="D27" s="8">
        <f t="shared" si="8"/>
        <v>95494832.330000013</v>
      </c>
      <c r="E27" s="8">
        <f t="shared" si="8"/>
        <v>17153876.07</v>
      </c>
      <c r="F27" s="8">
        <f t="shared" si="8"/>
        <v>17153876.07</v>
      </c>
      <c r="G27" s="8">
        <f t="shared" si="8"/>
        <v>78340956.260000005</v>
      </c>
    </row>
    <row r="28" spans="1:7" ht="5.0999999999999996" customHeight="1">
      <c r="A28" s="29"/>
      <c r="B28" s="13"/>
      <c r="C28" s="13"/>
      <c r="D28" s="13"/>
      <c r="E28" s="13"/>
      <c r="F28" s="13"/>
      <c r="G28" s="13"/>
    </row>
  </sheetData>
  <mergeCells count="2"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Hoja1</vt:lpstr>
      <vt:lpstr>F6a</vt:lpstr>
      <vt:lpstr>F6b</vt:lpstr>
      <vt:lpstr>F6c</vt:lpstr>
      <vt:lpstr>F6d</vt:lpstr>
      <vt:lpstr>'F6a'!Títulos_a_imprimir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2017-03-01T16:13:20Z</cp:lastPrinted>
  <dcterms:created xsi:type="dcterms:W3CDTF">2017-01-11T17:22:36Z</dcterms:created>
  <dcterms:modified xsi:type="dcterms:W3CDTF">2017-05-02T03:04:40Z</dcterms:modified>
</cp:coreProperties>
</file>